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3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Proyectos\MI MARCA\"/>
    </mc:Choice>
  </mc:AlternateContent>
  <xr:revisionPtr revIDLastSave="0" documentId="13_ncr:1_{E835AACD-E7B6-4C45-B316-78C6EAD16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entación" sheetId="1" r:id="rId1"/>
    <sheet name="Ejemplo inversión inicial" sheetId="6" r:id="rId2"/>
    <sheet name="Inversión" sheetId="7" r:id="rId3"/>
  </sheets>
  <definedNames>
    <definedName name="_xlnm.Print_Area" localSheetId="1">'Ejemplo inversión inicial'!$B$1:$D$78</definedName>
    <definedName name="_xlnm.Print_Area" localSheetId="2">Inversión!$B$1:$D$84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7" l="1"/>
  <c r="B80" i="7"/>
  <c r="B79" i="7"/>
  <c r="B78" i="7"/>
  <c r="B77" i="7"/>
  <c r="B76" i="7"/>
  <c r="B75" i="7"/>
  <c r="B74" i="7"/>
  <c r="C69" i="7"/>
  <c r="C81" i="7" s="1"/>
  <c r="C63" i="7"/>
  <c r="C80" i="7" s="1"/>
  <c r="C54" i="7"/>
  <c r="C79" i="7" s="1"/>
  <c r="C46" i="7"/>
  <c r="C78" i="7" s="1"/>
  <c r="C37" i="7"/>
  <c r="C77" i="7" s="1"/>
  <c r="C28" i="7"/>
  <c r="C76" i="7" s="1"/>
  <c r="C19" i="7"/>
  <c r="C75" i="7" s="1"/>
  <c r="C11" i="7"/>
  <c r="C74" i="7" s="1"/>
  <c r="C82" i="7" l="1"/>
  <c r="C88" i="7" s="1"/>
  <c r="B75" i="6"/>
  <c r="B74" i="6"/>
  <c r="B73" i="6"/>
  <c r="B72" i="6"/>
  <c r="B71" i="6"/>
  <c r="B70" i="6"/>
  <c r="B69" i="6"/>
  <c r="B68" i="6"/>
  <c r="C63" i="6"/>
  <c r="C75" i="6" s="1"/>
  <c r="C57" i="6"/>
  <c r="C74" i="6" s="1"/>
  <c r="C50" i="6"/>
  <c r="C73" i="6" s="1"/>
  <c r="C45" i="6"/>
  <c r="C72" i="6" s="1"/>
  <c r="C39" i="6"/>
  <c r="C71" i="6" s="1"/>
  <c r="C34" i="6"/>
  <c r="C70" i="6" s="1"/>
  <c r="C14" i="6"/>
  <c r="C69" i="6" s="1"/>
  <c r="C8" i="6"/>
  <c r="C68" i="6" s="1"/>
  <c r="C76" i="6" l="1"/>
  <c r="C82" i="6" s="1"/>
</calcChain>
</file>

<file path=xl/sharedStrings.xml><?xml version="1.0" encoding="utf-8"?>
<sst xmlns="http://schemas.openxmlformats.org/spreadsheetml/2006/main" count="148" uniqueCount="82">
  <si>
    <t>GASTOS INICIALES</t>
  </si>
  <si>
    <t xml:space="preserve">   INVERSIÓN INICIAL</t>
  </si>
  <si>
    <r>
      <rPr>
        <sz val="9"/>
        <color theme="4" tint="-0.24994659260841701"/>
        <rFont val="Calibri Light"/>
        <family val="1"/>
        <scheme val="major"/>
      </rPr>
      <t>NOMBRE DE TU NEGOCIO</t>
    </r>
    <r>
      <rPr>
        <sz val="11"/>
        <color theme="4" tint="-0.24994659260841701"/>
        <rFont val="Calibri Light"/>
        <family val="1"/>
        <scheme val="major"/>
      </rPr>
      <t xml:space="preserve">
LINA ROMERO</t>
    </r>
  </si>
  <si>
    <t>Añade en cada una de las categorías el nombre del equipo / material</t>
  </si>
  <si>
    <t>que requieres para tu negocio así como el precio del mismo.</t>
  </si>
  <si>
    <t>INMUEBLES</t>
  </si>
  <si>
    <t>IMPORTE</t>
  </si>
  <si>
    <t>Renta del lugar</t>
  </si>
  <si>
    <t>Total</t>
  </si>
  <si>
    <t>MEJORAS EN LUGAR DE TRABAJO</t>
  </si>
  <si>
    <t>Iluminación led</t>
  </si>
  <si>
    <t>Vinil para pared</t>
  </si>
  <si>
    <t>EQUIPO PARA TRABAJO</t>
  </si>
  <si>
    <t>Mesa de 1.5 x 3 metros</t>
  </si>
  <si>
    <t>Ok</t>
  </si>
  <si>
    <t>Silla reclinable</t>
  </si>
  <si>
    <t>Desarmadores</t>
  </si>
  <si>
    <t>Mazo</t>
  </si>
  <si>
    <t>Compresora de aire</t>
  </si>
  <si>
    <t>Lap top</t>
  </si>
  <si>
    <t>Aro de iluminación</t>
  </si>
  <si>
    <t>Caballete</t>
  </si>
  <si>
    <t>Pintura óleo</t>
  </si>
  <si>
    <t>Aceite de linaza</t>
  </si>
  <si>
    <t>Aguarrás</t>
  </si>
  <si>
    <t>Botes para pintura</t>
  </si>
  <si>
    <t>Cubrebocas industrial</t>
  </si>
  <si>
    <t>Franelas</t>
  </si>
  <si>
    <t>Ventilador</t>
  </si>
  <si>
    <t>GASTOS ADMINISTRATIVOS</t>
  </si>
  <si>
    <t xml:space="preserve">Gastos de alta de negocio </t>
  </si>
  <si>
    <t>INVENTARIO INICIAL</t>
  </si>
  <si>
    <t>3 lienzos grandes</t>
  </si>
  <si>
    <t>5 lienzos medianos</t>
  </si>
  <si>
    <t>SOFTWARE</t>
  </si>
  <si>
    <t>Renta mensual APP</t>
  </si>
  <si>
    <t>MARKETING Y PAPELERÍA</t>
  </si>
  <si>
    <t>Pauta en redes sociales</t>
  </si>
  <si>
    <t>Tarjetas de presentación</t>
  </si>
  <si>
    <t>Papelería</t>
  </si>
  <si>
    <t>OTROS GASTOS</t>
  </si>
  <si>
    <t>Gastos no contemplados</t>
  </si>
  <si>
    <t>Reserva para emergencias</t>
  </si>
  <si>
    <t>INVERSIÓN SIMPLIFICADA</t>
  </si>
  <si>
    <t>TOTALES</t>
  </si>
  <si>
    <t>Total inversión</t>
  </si>
  <si>
    <t>FUENTES DE CAPITAL</t>
  </si>
  <si>
    <t xml:space="preserve"> </t>
  </si>
  <si>
    <t>MEDIOS PARA CUBRIR INVERSIÓN</t>
  </si>
  <si>
    <t>Ahorros</t>
  </si>
  <si>
    <t>Restante que se cubrirá con préstamo</t>
  </si>
  <si>
    <t>NOMBRE DE TU NEGOCIO</t>
  </si>
  <si>
    <t>Renta</t>
  </si>
  <si>
    <t>Compra terreno</t>
  </si>
  <si>
    <t>Ampliación de sucursal</t>
  </si>
  <si>
    <t>Otros</t>
  </si>
  <si>
    <t>Iluminación</t>
  </si>
  <si>
    <t>Cristales</t>
  </si>
  <si>
    <t>Pisos</t>
  </si>
  <si>
    <t>Sustentabilidad</t>
  </si>
  <si>
    <t>Mobiliario</t>
  </si>
  <si>
    <t>Computadoras</t>
  </si>
  <si>
    <t>Celulares</t>
  </si>
  <si>
    <t>Maquinaria</t>
  </si>
  <si>
    <t>Servidores</t>
  </si>
  <si>
    <t>Sueldos colaboradores para iniciar</t>
  </si>
  <si>
    <t>Honorarios</t>
  </si>
  <si>
    <t>Seguros</t>
  </si>
  <si>
    <t>Acta constitutiva</t>
  </si>
  <si>
    <t>Producto 1</t>
  </si>
  <si>
    <t>Producto 2</t>
  </si>
  <si>
    <t>Producto 3</t>
  </si>
  <si>
    <t>Producto 4</t>
  </si>
  <si>
    <t>Producto 5</t>
  </si>
  <si>
    <t>Compra de aplicación</t>
  </si>
  <si>
    <t>Pago app premium</t>
  </si>
  <si>
    <t>Servicios en la nube</t>
  </si>
  <si>
    <t>Servicios bajo demanda</t>
  </si>
  <si>
    <t>Uniformes</t>
  </si>
  <si>
    <t>Señalización</t>
  </si>
  <si>
    <t>Papel membretado</t>
  </si>
  <si>
    <t>Equipo corporativo con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</si>
</sst>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$-80A]#,##0.00"/>
  </numFmts>
  <fonts count="16" x14ac:knownFonts="1">
    <font>
      <sz val="11"/>
      <color theme="1"/>
      <name val="Calibri"/>
      <family val="2"/>
      <scheme val="minor"/>
    </font>
    <font>
      <sz val="10.5"/>
      <color rgb="FF262626"/>
      <name val="Segoe UI"/>
      <family val="2"/>
    </font>
    <font>
      <sz val="29"/>
      <color theme="4" tint="-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sz val="11"/>
      <color theme="4" tint="-0.24994659260841701"/>
      <name val="Calibri Light"/>
      <family val="1"/>
      <scheme val="major"/>
    </font>
    <font>
      <sz val="9"/>
      <color theme="4" tint="-0.24994659260841701"/>
      <name val="Calibri Light"/>
      <family val="1"/>
      <scheme val="major"/>
    </font>
    <font>
      <b/>
      <sz val="10"/>
      <color theme="4" tint="-0.499984740745262"/>
      <name val="Calibri Light"/>
      <family val="1"/>
      <scheme val="major"/>
    </font>
    <font>
      <b/>
      <sz val="9"/>
      <color theme="4" tint="-0.24994659260841701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9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74999237037263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Protection="0">
      <alignment horizontal="left" vertical="center" indent="1"/>
    </xf>
  </cellStyleXfs>
  <cellXfs count="30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0" fillId="4" borderId="0" xfId="0" applyFill="1" applyProtection="1">
      <protection locked="0"/>
    </xf>
    <xf numFmtId="0" fontId="1" fillId="2" borderId="0" xfId="0" applyFont="1" applyFill="1" applyAlignment="1">
      <alignment horizontal="left"/>
    </xf>
    <xf numFmtId="0" fontId="1" fillId="2" borderId="0" xfId="0" quotePrefix="1" applyFont="1" applyFill="1" applyAlignment="1">
      <alignment horizontal="left"/>
    </xf>
    <xf numFmtId="0" fontId="2" fillId="3" borderId="0" xfId="1" applyFill="1" applyAlignment="1">
      <alignment horizontal="left" vertical="center" indent="1"/>
    </xf>
    <xf numFmtId="0" fontId="4" fillId="3" borderId="0" xfId="2" applyFont="1" applyFill="1" applyAlignment="1">
      <alignment horizontal="left" vertical="center"/>
    </xf>
    <xf numFmtId="0" fontId="3" fillId="3" borderId="0" xfId="2" applyFill="1">
      <alignment vertical="center"/>
    </xf>
    <xf numFmtId="164" fontId="5" fillId="3" borderId="0" xfId="3" applyNumberFormat="1" applyFill="1" applyAlignment="1">
      <alignment horizontal="left" vertical="center" wrapText="1"/>
    </xf>
    <xf numFmtId="0" fontId="3" fillId="0" borderId="0" xfId="2">
      <alignment vertical="center"/>
    </xf>
    <xf numFmtId="0" fontId="7" fillId="0" borderId="0" xfId="4" applyAlignment="1">
      <alignment vertical="center"/>
    </xf>
    <xf numFmtId="164" fontId="3" fillId="0" borderId="0" xfId="2" applyNumberFormat="1">
      <alignment vertical="center"/>
    </xf>
    <xf numFmtId="0" fontId="3" fillId="0" borderId="0" xfId="2" applyAlignment="1">
      <alignment horizontal="left" vertical="center" indent="1"/>
    </xf>
    <xf numFmtId="164" fontId="3" fillId="0" borderId="0" xfId="2" applyNumberFormat="1" applyAlignment="1">
      <alignment horizontal="right" vertical="center" indent="1"/>
    </xf>
    <xf numFmtId="0" fontId="3" fillId="0" borderId="0" xfId="2" applyAlignment="1">
      <alignment horizontal="left" vertical="center"/>
    </xf>
    <xf numFmtId="0" fontId="9" fillId="0" borderId="0" xfId="2" applyFont="1">
      <alignment vertical="center"/>
    </xf>
    <xf numFmtId="164" fontId="6" fillId="3" borderId="0" xfId="3" applyNumberFormat="1" applyFont="1" applyFill="1" applyAlignment="1">
      <alignment horizontal="left" vertical="center" wrapText="1"/>
    </xf>
    <xf numFmtId="0" fontId="10" fillId="0" borderId="0" xfId="4" applyFont="1" applyAlignment="1">
      <alignment vertical="center"/>
    </xf>
    <xf numFmtId="0" fontId="11" fillId="0" borderId="0" xfId="5" applyFont="1">
      <alignment horizontal="left" vertical="center" indent="1"/>
    </xf>
    <xf numFmtId="164" fontId="11" fillId="0" borderId="0" xfId="5" applyNumberFormat="1" applyFont="1" applyAlignment="1">
      <alignment horizontal="right" vertical="center" indent="1"/>
    </xf>
    <xf numFmtId="0" fontId="12" fillId="0" borderId="0" xfId="5" applyFont="1">
      <alignment horizontal="left" vertical="center" indent="1"/>
    </xf>
    <xf numFmtId="164" fontId="12" fillId="0" borderId="0" xfId="5" applyNumberFormat="1" applyFont="1" applyAlignment="1">
      <alignment horizontal="right" vertical="center" indent="1"/>
    </xf>
    <xf numFmtId="164" fontId="13" fillId="0" borderId="0" xfId="2" applyNumberFormat="1" applyFont="1">
      <alignment vertical="center"/>
    </xf>
    <xf numFmtId="0" fontId="11" fillId="0" borderId="0" xfId="2" applyFont="1">
      <alignment vertical="center"/>
    </xf>
    <xf numFmtId="164" fontId="11" fillId="0" borderId="0" xfId="2" applyNumberFormat="1" applyFont="1" applyAlignment="1">
      <alignment horizontal="right" vertical="center" indent="1"/>
    </xf>
    <xf numFmtId="164" fontId="13" fillId="0" borderId="0" xfId="2" applyNumberFormat="1" applyFont="1" applyAlignment="1">
      <alignment horizontal="right" vertical="center" indent="1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164" fontId="15" fillId="0" borderId="0" xfId="5" applyNumberFormat="1" applyFont="1" applyAlignment="1">
      <alignment horizontal="right" vertical="center" indent="1"/>
    </xf>
  </cellXfs>
  <cellStyles count="6">
    <cellStyle name="Encabezado 1 2" xfId="4" xr:uid="{00000000-0005-0000-0000-000000000000}"/>
    <cellStyle name="Encabezado 4 2" xfId="3" xr:uid="{00000000-0005-0000-0000-000001000000}"/>
    <cellStyle name="Normal" xfId="0" builtinId="0"/>
    <cellStyle name="Normal 2" xfId="2" xr:uid="{00000000-0005-0000-0000-000003000000}"/>
    <cellStyle name="Título 2 2" xfId="5" xr:uid="{00000000-0005-0000-0000-000004000000}"/>
    <cellStyle name="Título 4" xfId="1" xr:uid="{00000000-0005-0000-0000-000005000000}"/>
  </cellStyles>
  <dxfs count="112"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 tint="0.14999847407452621"/>
        <name val="Calibri"/>
        <scheme val="minor"/>
      </font>
    </dxf>
    <dxf>
      <numFmt numFmtId="164" formatCode="[$$-80A]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1" tint="0.14999847407452621"/>
        <name val="Calibri"/>
        <scheme val="minor"/>
      </font>
      <numFmt numFmtId="164" formatCode="[$$-80A]#,##0.00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  <name val="Calibri"/>
        <scheme val="minor"/>
      </font>
    </dxf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Gastos iniciales" pivot="0" count="6" xr9:uid="{00000000-0011-0000-FFFF-FFFF00000000}">
      <tableStyleElement type="wholeTable" dxfId="111"/>
      <tableStyleElement type="headerRow" dxfId="110"/>
      <tableStyleElement type="totalRow" dxfId="109"/>
      <tableStyleElement type="lastColumn" dxfId="108"/>
      <tableStyleElement type="secondRowStripe" dxfId="107"/>
      <tableStyleElement type="lastTotalCell" dxfId="106"/>
    </tableStyle>
    <tableStyle name="Gastos iniciales 2" pivot="0" count="6" xr9:uid="{00000000-0011-0000-FFFF-FFFF01000000}">
      <tableStyleElement type="wholeTable" dxfId="105"/>
      <tableStyleElement type="headerRow" dxfId="104"/>
      <tableStyleElement type="totalRow" dxfId="103"/>
      <tableStyleElement type="lastColumn" dxfId="102"/>
      <tableStyleElement type="secondRowStripe" dxfId="101"/>
      <tableStyleElement type="lastTotalCell" dxfId="100"/>
    </tableStyle>
  </tableStyles>
  <colors>
    <mruColors>
      <color rgb="FF00823B"/>
      <color rgb="FF217346"/>
      <color rgb="FF65BF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@JorgeRomeroNegocios/" TargetMode="External"/><Relationship Id="rId3" Type="http://schemas.openxmlformats.org/officeDocument/2006/relationships/hyperlink" Target="https://www.tiktok.com/@jorgeromerolegacy" TargetMode="External"/><Relationship Id="rId7" Type="http://schemas.openxmlformats.org/officeDocument/2006/relationships/hyperlink" Target="https://jorgeromero.org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hyperlink" Target="https://wa.me/524426808770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299754</xdr:colOff>
      <xdr:row>6</xdr:row>
      <xdr:rowOff>152399</xdr:rowOff>
    </xdr:from>
    <xdr:to>
      <xdr:col>6</xdr:col>
      <xdr:colOff>155754</xdr:colOff>
      <xdr:row>44</xdr:row>
      <xdr:rowOff>41413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9754" y="1295399"/>
          <a:ext cx="4428000" cy="7128014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525057</xdr:colOff>
      <xdr:row>0</xdr:row>
      <xdr:rowOff>89840</xdr:rowOff>
    </xdr:from>
    <xdr:to>
      <xdr:col>5</xdr:col>
      <xdr:colOff>712304</xdr:colOff>
      <xdr:row>5</xdr:row>
      <xdr:rowOff>57977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87057" y="89840"/>
          <a:ext cx="3235247" cy="920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Inversión inicial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para poner en marcha tu Negocio</a:t>
          </a:r>
          <a:endParaRPr lang="en-US" sz="1600" b="0" i="1">
            <a:solidFill>
              <a:schemeClr val="bg1"/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536539</xdr:colOff>
      <xdr:row>9</xdr:row>
      <xdr:rowOff>80672</xdr:rowOff>
    </xdr:from>
    <xdr:to>
      <xdr:col>5</xdr:col>
      <xdr:colOff>650539</xdr:colOff>
      <xdr:row>9</xdr:row>
      <xdr:rowOff>80672</xdr:rowOff>
    </xdr:to>
    <xdr:cxnSp macro="">
      <xdr:nvCxnSpPr>
        <xdr:cNvPr id="4" name="Straight Connector 18" descr="Decorative 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/>
        </xdr:cNvCxnSpPr>
      </xdr:nvCxnSpPr>
      <xdr:spPr>
        <a:xfrm>
          <a:off x="536539" y="1795172"/>
          <a:ext cx="3924000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367841</xdr:colOff>
      <xdr:row>41</xdr:row>
      <xdr:rowOff>20317</xdr:rowOff>
    </xdr:from>
    <xdr:to>
      <xdr:col>6</xdr:col>
      <xdr:colOff>79841</xdr:colOff>
      <xdr:row>41</xdr:row>
      <xdr:rowOff>20317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/>
        </xdr:cNvCxnSpPr>
      </xdr:nvCxnSpPr>
      <xdr:spPr>
        <a:xfrm>
          <a:off x="367841" y="7830817"/>
          <a:ext cx="4284000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555015</xdr:colOff>
      <xdr:row>9</xdr:row>
      <xdr:rowOff>98969</xdr:rowOff>
    </xdr:from>
    <xdr:to>
      <xdr:col>5</xdr:col>
      <xdr:colOff>662609</xdr:colOff>
      <xdr:row>27</xdr:row>
      <xdr:rowOff>0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5015" y="1813469"/>
          <a:ext cx="3917594" cy="3330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El presente archivo te ayudará a analizar de manera sencilla los materiales, equipo y el monto que necesitas para arrancar tu Negocio.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Esto es importante ya que te permite determinar con que ya cuentas y por lo tanto no hacer un desembolso innecesario, así como evaluar en que si requieres invertir para saber cuánto destinar de tus ahorros o financiarte mediante un préstamo.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 recomienda que consideres lo fundamental y no comprar cosas que realmente no necesitas ahora o son equipos muy costosos, que si bien son útiles, te serán de mayor provecho cuando esté más avanzado tu proyecto.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Añade todo lo que consideres que ocuparás inicialmente independientemente a si ya lo tienes en este momento; en esos casos, en vez de anotar la cantidad que te costará escribe "Ok".</a:t>
          </a: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168503</xdr:colOff>
      <xdr:row>26</xdr:row>
      <xdr:rowOff>113628</xdr:rowOff>
    </xdr:from>
    <xdr:to>
      <xdr:col>5</xdr:col>
      <xdr:colOff>709703</xdr:colOff>
      <xdr:row>29</xdr:row>
      <xdr:rowOff>74542</xdr:rowOff>
    </xdr:to>
    <xdr:sp macro="" textlink="">
      <xdr:nvSpPr>
        <xdr:cNvPr id="7" name="Step" descr="Click the cell with the number 10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30503" y="5066628"/>
          <a:ext cx="3589200" cy="532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En la pestaña</a:t>
          </a:r>
          <a:r>
            <a:rPr lang="es-ES" sz="1100" b="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"Ejemplo inversión inicial" encontrarás un modelo que te servirá de referencia.</a:t>
          </a:r>
          <a:endParaRPr lang="es-ES" sz="1100">
            <a:solidFill>
              <a:schemeClr val="tx1">
                <a:lumMod val="75000"/>
                <a:lumOff val="2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172073</xdr:colOff>
      <xdr:row>29</xdr:row>
      <xdr:rowOff>98809</xdr:rowOff>
    </xdr:from>
    <xdr:to>
      <xdr:col>5</xdr:col>
      <xdr:colOff>713273</xdr:colOff>
      <xdr:row>34</xdr:row>
      <xdr:rowOff>0</xdr:rowOff>
    </xdr:to>
    <xdr:sp macro="" textlink="">
      <xdr:nvSpPr>
        <xdr:cNvPr id="9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34073" y="5623309"/>
          <a:ext cx="3589200" cy="853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La lista de lo que necesitarás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está dividida en 8 tablas o categorías; si alguna de ellas no aplica para tu proyecto, simplemente no la tomes en cuenta o elimínala de la hoja de cálculo (o añade una propia).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533340</xdr:colOff>
      <xdr:row>29</xdr:row>
      <xdr:rowOff>166780</xdr:rowOff>
    </xdr:from>
    <xdr:to>
      <xdr:col>1</xdr:col>
      <xdr:colOff>145872</xdr:colOff>
      <xdr:row>31</xdr:row>
      <xdr:rowOff>156555</xdr:rowOff>
    </xdr:to>
    <xdr:sp macro="" textlink="">
      <xdr:nvSpPr>
        <xdr:cNvPr id="10" name="Oval 26" descr="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33340" y="5691280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>
    <xdr:from>
      <xdr:col>1</xdr:col>
      <xdr:colOff>162550</xdr:colOff>
      <xdr:row>34</xdr:row>
      <xdr:rowOff>30436</xdr:rowOff>
    </xdr:from>
    <xdr:to>
      <xdr:col>5</xdr:col>
      <xdr:colOff>702307</xdr:colOff>
      <xdr:row>41</xdr:row>
      <xdr:rowOff>24847</xdr:rowOff>
    </xdr:to>
    <xdr:sp macro="" textlink="">
      <xdr:nvSpPr>
        <xdr:cNvPr id="11" name="Step" descr="Click the cross and drag down three cells. Excel will automatically fill the cells with the totals: 110, 120, and 130. People call this “filling down”&#10;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24550" y="6507436"/>
          <a:ext cx="3587757" cy="1327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Para lo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que determines que si comprarás, te recomiendo que compares varios proveedores. Si bien es importante el precio, profundiza además en las garantías, si te brinda crédito, valor agregado y tiempos de entrega. Es importante generar relaciones estratégicas donde puedan ganar-ganar a largo plazo.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533340</xdr:colOff>
      <xdr:row>34</xdr:row>
      <xdr:rowOff>108583</xdr:rowOff>
    </xdr:from>
    <xdr:to>
      <xdr:col>1</xdr:col>
      <xdr:colOff>145872</xdr:colOff>
      <xdr:row>36</xdr:row>
      <xdr:rowOff>97799</xdr:rowOff>
    </xdr:to>
    <xdr:sp macro="" textlink="">
      <xdr:nvSpPr>
        <xdr:cNvPr id="12" name="Oval 28" descr="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33340" y="6585583"/>
          <a:ext cx="374532" cy="370216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3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381000</xdr:colOff>
      <xdr:row>5</xdr:row>
      <xdr:rowOff>1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0" y="1"/>
          <a:ext cx="1143000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389282</xdr:colOff>
      <xdr:row>41</xdr:row>
      <xdr:rowOff>58931</xdr:rowOff>
    </xdr:from>
    <xdr:to>
      <xdr:col>6</xdr:col>
      <xdr:colOff>82825</xdr:colOff>
      <xdr:row>43</xdr:row>
      <xdr:rowOff>141295</xdr:rowOff>
    </xdr:to>
    <xdr:sp macro="" textlink="">
      <xdr:nvSpPr>
        <xdr:cNvPr id="37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9282" y="7869431"/>
          <a:ext cx="4265543" cy="463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Si tienes alguna duda para el llenado del presente archivo, con gusto te ayudo a resolverla.</a:t>
          </a:r>
        </a:p>
      </xdr:txBody>
    </xdr:sp>
    <xdr:clientData/>
  </xdr:twoCellAnchor>
  <xdr:twoCellAnchor>
    <xdr:from>
      <xdr:col>0</xdr:col>
      <xdr:colOff>569783</xdr:colOff>
      <xdr:row>6</xdr:row>
      <xdr:rowOff>165652</xdr:rowOff>
    </xdr:from>
    <xdr:to>
      <xdr:col>5</xdr:col>
      <xdr:colOff>669181</xdr:colOff>
      <xdr:row>9</xdr:row>
      <xdr:rowOff>67237</xdr:rowOff>
    </xdr:to>
    <xdr:sp macro="" textlink="">
      <xdr:nvSpPr>
        <xdr:cNvPr id="32" name="Step" descr="Save time by filling cells automatically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69783" y="1308652"/>
          <a:ext cx="3909398" cy="473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Instrucciones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522134</xdr:colOff>
      <xdr:row>26</xdr:row>
      <xdr:rowOff>153139</xdr:rowOff>
    </xdr:from>
    <xdr:to>
      <xdr:col>1</xdr:col>
      <xdr:colOff>134666</xdr:colOff>
      <xdr:row>28</xdr:row>
      <xdr:rowOff>142914</xdr:rowOff>
    </xdr:to>
    <xdr:sp macro="" textlink="">
      <xdr:nvSpPr>
        <xdr:cNvPr id="41" name="Oval 26" descr="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22134" y="5106139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oneCell">
    <xdr:from>
      <xdr:col>0</xdr:col>
      <xdr:colOff>229527</xdr:colOff>
      <xdr:row>0</xdr:row>
      <xdr:rowOff>126309</xdr:rowOff>
    </xdr:from>
    <xdr:to>
      <xdr:col>1</xdr:col>
      <xdr:colOff>152136</xdr:colOff>
      <xdr:row>4</xdr:row>
      <xdr:rowOff>48918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27" y="126309"/>
          <a:ext cx="684609" cy="684609"/>
        </a:xfrm>
        <a:prstGeom prst="rect">
          <a:avLst/>
        </a:prstGeom>
      </xdr:spPr>
    </xdr:pic>
    <xdr:clientData/>
  </xdr:twoCellAnchor>
  <xdr:twoCellAnchor editAs="oneCell">
    <xdr:from>
      <xdr:col>0</xdr:col>
      <xdr:colOff>197094</xdr:colOff>
      <xdr:row>45</xdr:row>
      <xdr:rowOff>0</xdr:rowOff>
    </xdr:from>
    <xdr:to>
      <xdr:col>0</xdr:col>
      <xdr:colOff>557094</xdr:colOff>
      <xdr:row>46</xdr:row>
      <xdr:rowOff>169500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37F626A-1457-4413-BC3F-7D24CC203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94" y="8572500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46</xdr:row>
      <xdr:rowOff>157306</xdr:rowOff>
    </xdr:from>
    <xdr:to>
      <xdr:col>0</xdr:col>
      <xdr:colOff>753940</xdr:colOff>
      <xdr:row>48</xdr:row>
      <xdr:rowOff>85539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DA5B565C-1964-4A2D-B6B4-F390164B34AB}"/>
            </a:ext>
          </a:extLst>
        </xdr:cNvPr>
        <xdr:cNvSpPr txBox="1"/>
      </xdr:nvSpPr>
      <xdr:spPr>
        <a:xfrm>
          <a:off x="28575" y="8920306"/>
          <a:ext cx="72536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0</xdr:col>
      <xdr:colOff>68872</xdr:colOff>
      <xdr:row>44</xdr:row>
      <xdr:rowOff>175227</xdr:rowOff>
    </xdr:from>
    <xdr:to>
      <xdr:col>1</xdr:col>
      <xdr:colOff>40298</xdr:colOff>
      <xdr:row>48</xdr:row>
      <xdr:rowOff>76611</xdr:rowOff>
    </xdr:to>
    <xdr:sp macro="" textlink="">
      <xdr:nvSpPr>
        <xdr:cNvPr id="15" name="Rectángulo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04A48A-07B4-4FC4-A73B-B82AFABE6C16}"/>
            </a:ext>
          </a:extLst>
        </xdr:cNvPr>
        <xdr:cNvSpPr/>
      </xdr:nvSpPr>
      <xdr:spPr>
        <a:xfrm>
          <a:off x="68872" y="8557227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</xdr:col>
      <xdr:colOff>362196</xdr:colOff>
      <xdr:row>44</xdr:row>
      <xdr:rowOff>190310</xdr:rowOff>
    </xdr:from>
    <xdr:to>
      <xdr:col>1</xdr:col>
      <xdr:colOff>722196</xdr:colOff>
      <xdr:row>46</xdr:row>
      <xdr:rowOff>169310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8850507-0761-4FCE-8757-432673BDD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96" y="8572310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78333</xdr:colOff>
      <xdr:row>46</xdr:row>
      <xdr:rowOff>157021</xdr:rowOff>
    </xdr:from>
    <xdr:to>
      <xdr:col>2</xdr:col>
      <xdr:colOff>257421</xdr:colOff>
      <xdr:row>48</xdr:row>
      <xdr:rowOff>104398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1136D95E-CE1E-4283-84FA-4CC07AE9CC3B}"/>
            </a:ext>
          </a:extLst>
        </xdr:cNvPr>
        <xdr:cNvSpPr txBox="1"/>
      </xdr:nvSpPr>
      <xdr:spPr>
        <a:xfrm>
          <a:off x="840333" y="8920021"/>
          <a:ext cx="941088" cy="337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5</xdr:col>
      <xdr:colOff>604472</xdr:colOff>
      <xdr:row>45</xdr:row>
      <xdr:rowOff>39253</xdr:rowOff>
    </xdr:from>
    <xdr:to>
      <xdr:col>6</xdr:col>
      <xdr:colOff>204422</xdr:colOff>
      <xdr:row>47</xdr:row>
      <xdr:rowOff>10678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C81684A-82CF-451D-A75C-FE47D3CDE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4472" y="8611753"/>
          <a:ext cx="361950" cy="361950"/>
        </a:xfrm>
        <a:prstGeom prst="rect">
          <a:avLst/>
        </a:prstGeom>
      </xdr:spPr>
    </xdr:pic>
    <xdr:clientData/>
  </xdr:twoCellAnchor>
  <xdr:twoCellAnchor>
    <xdr:from>
      <xdr:col>3</xdr:col>
      <xdr:colOff>459394</xdr:colOff>
      <xdr:row>46</xdr:row>
      <xdr:rowOff>146956</xdr:rowOff>
    </xdr:from>
    <xdr:to>
      <xdr:col>5</xdr:col>
      <xdr:colOff>103304</xdr:colOff>
      <xdr:row>48</xdr:row>
      <xdr:rowOff>62696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1C73401-9CD7-4DAE-9245-4AE9B6066D28}"/>
            </a:ext>
          </a:extLst>
        </xdr:cNvPr>
        <xdr:cNvSpPr txBox="1"/>
      </xdr:nvSpPr>
      <xdr:spPr>
        <a:xfrm>
          <a:off x="2745394" y="8909956"/>
          <a:ext cx="1167910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75000"/>
                  <a:lumOff val="25000"/>
                </a:schemeClr>
              </a:solidFill>
            </a:rPr>
            <a:t>jorgeromero.org</a:t>
          </a:r>
        </a:p>
      </xdr:txBody>
    </xdr:sp>
    <xdr:clientData/>
  </xdr:twoCellAnchor>
  <xdr:twoCellAnchor editAs="oneCell">
    <xdr:from>
      <xdr:col>4</xdr:col>
      <xdr:colOff>68323</xdr:colOff>
      <xdr:row>45</xdr:row>
      <xdr:rowOff>30459</xdr:rowOff>
    </xdr:from>
    <xdr:to>
      <xdr:col>4</xdr:col>
      <xdr:colOff>385391</xdr:colOff>
      <xdr:row>46</xdr:row>
      <xdr:rowOff>165957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BF9BAF22-F772-4974-BFF9-7522EC7E9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16323" y="8602959"/>
          <a:ext cx="317068" cy="325998"/>
        </a:xfrm>
        <a:prstGeom prst="rect">
          <a:avLst/>
        </a:prstGeom>
      </xdr:spPr>
    </xdr:pic>
    <xdr:clientData/>
  </xdr:twoCellAnchor>
  <xdr:twoCellAnchor>
    <xdr:from>
      <xdr:col>3</xdr:col>
      <xdr:colOff>554643</xdr:colOff>
      <xdr:row>45</xdr:row>
      <xdr:rowOff>41183</xdr:rowOff>
    </xdr:from>
    <xdr:to>
      <xdr:col>4</xdr:col>
      <xdr:colOff>760861</xdr:colOff>
      <xdr:row>48</xdr:row>
      <xdr:rowOff>30039</xdr:rowOff>
    </xdr:to>
    <xdr:sp macro="" textlink="">
      <xdr:nvSpPr>
        <xdr:cNvPr id="21" name="Rectángulo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559F83-CABF-42AF-BEAC-0865881ED978}"/>
            </a:ext>
          </a:extLst>
        </xdr:cNvPr>
        <xdr:cNvSpPr/>
      </xdr:nvSpPr>
      <xdr:spPr>
        <a:xfrm>
          <a:off x="2840643" y="8613683"/>
          <a:ext cx="968218" cy="569881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180937</xdr:colOff>
      <xdr:row>44</xdr:row>
      <xdr:rowOff>127098</xdr:rowOff>
    </xdr:from>
    <xdr:to>
      <xdr:col>2</xdr:col>
      <xdr:colOff>152363</xdr:colOff>
      <xdr:row>48</xdr:row>
      <xdr:rowOff>28482</xdr:rowOff>
    </xdr:to>
    <xdr:sp macro="" textlink="">
      <xdr:nvSpPr>
        <xdr:cNvPr id="22" name="Rectángul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94FCA65-A049-401E-A0A8-D62786FB8F2E}"/>
            </a:ext>
          </a:extLst>
        </xdr:cNvPr>
        <xdr:cNvSpPr/>
      </xdr:nvSpPr>
      <xdr:spPr>
        <a:xfrm>
          <a:off x="942937" y="8509098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71071</xdr:colOff>
      <xdr:row>46</xdr:row>
      <xdr:rowOff>146956</xdr:rowOff>
    </xdr:from>
    <xdr:to>
      <xdr:col>7</xdr:col>
      <xdr:colOff>5129</xdr:colOff>
      <xdr:row>48</xdr:row>
      <xdr:rowOff>62696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CD991EE5-C09A-428A-A750-D3C6529C2CEB}"/>
            </a:ext>
          </a:extLst>
        </xdr:cNvPr>
        <xdr:cNvSpPr txBox="1"/>
      </xdr:nvSpPr>
      <xdr:spPr>
        <a:xfrm>
          <a:off x="3881071" y="8909956"/>
          <a:ext cx="1458058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hola@jorgeromero.org</a:t>
          </a:r>
          <a:r>
            <a:rPr lang="es-MX" sz="1000"/>
            <a:t> </a:t>
          </a:r>
          <a:endParaRPr lang="es-ES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569816</xdr:colOff>
      <xdr:row>45</xdr:row>
      <xdr:rowOff>6661</xdr:rowOff>
    </xdr:from>
    <xdr:to>
      <xdr:col>3</xdr:col>
      <xdr:colOff>167130</xdr:colOff>
      <xdr:row>46</xdr:row>
      <xdr:rowOff>173687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0B3ADD-63C1-4BB0-841C-1B1530688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3816" y="8579161"/>
          <a:ext cx="359314" cy="357526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46</xdr:row>
      <xdr:rowOff>161925</xdr:rowOff>
    </xdr:from>
    <xdr:to>
      <xdr:col>3</xdr:col>
      <xdr:colOff>466725</xdr:colOff>
      <xdr:row>48</xdr:row>
      <xdr:rowOff>90158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174757D4-82F5-492B-9AB2-0E75F4C3DA3E}"/>
            </a:ext>
          </a:extLst>
        </xdr:cNvPr>
        <xdr:cNvSpPr txBox="1"/>
      </xdr:nvSpPr>
      <xdr:spPr>
        <a:xfrm>
          <a:off x="1809750" y="8924925"/>
          <a:ext cx="94297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WhatsApp</a:t>
          </a:r>
        </a:p>
      </xdr:txBody>
    </xdr:sp>
    <xdr:clientData/>
  </xdr:twoCellAnchor>
  <xdr:twoCellAnchor>
    <xdr:from>
      <xdr:col>2</xdr:col>
      <xdr:colOff>371475</xdr:colOff>
      <xdr:row>44</xdr:row>
      <xdr:rowOff>104775</xdr:rowOff>
    </xdr:from>
    <xdr:to>
      <xdr:col>3</xdr:col>
      <xdr:colOff>342901</xdr:colOff>
      <xdr:row>48</xdr:row>
      <xdr:rowOff>6159</xdr:rowOff>
    </xdr:to>
    <xdr:sp macro="" textlink="">
      <xdr:nvSpPr>
        <xdr:cNvPr id="30" name="Rectángulo 2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533A605-B7BC-4AB0-A8BF-C891A8473EAF}"/>
            </a:ext>
          </a:extLst>
        </xdr:cNvPr>
        <xdr:cNvSpPr/>
      </xdr:nvSpPr>
      <xdr:spPr>
        <a:xfrm>
          <a:off x="1895475" y="8486775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114301</xdr:rowOff>
    </xdr:from>
    <xdr:to>
      <xdr:col>1</xdr:col>
      <xdr:colOff>171449</xdr:colOff>
      <xdr:row>0</xdr:row>
      <xdr:rowOff>400050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1"/>
          <a:ext cx="285749" cy="285749"/>
        </a:xfrm>
        <a:prstGeom prst="rect">
          <a:avLst/>
        </a:prstGeom>
      </xdr:spPr>
    </xdr:pic>
    <xdr:clientData/>
  </xdr:twoCellAnchor>
  <xdr:twoCellAnchor>
    <xdr:from>
      <xdr:col>3</xdr:col>
      <xdr:colOff>447674</xdr:colOff>
      <xdr:row>1</xdr:row>
      <xdr:rowOff>95251</xdr:rowOff>
    </xdr:from>
    <xdr:to>
      <xdr:col>5</xdr:col>
      <xdr:colOff>409574</xdr:colOff>
      <xdr:row>4</xdr:row>
      <xdr:rowOff>124239</xdr:rowOff>
    </xdr:to>
    <xdr:sp macro="" textlink="">
      <xdr:nvSpPr>
        <xdr:cNvPr id="3" name="Redondear rectángulo de esquina diagon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55848" y="617055"/>
          <a:ext cx="2148509" cy="708162"/>
        </a:xfrm>
        <a:prstGeom prst="round2Diag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solidFill>
                <a:schemeClr val="tx1">
                  <a:lumMod val="75000"/>
                  <a:lumOff val="25000"/>
                </a:schemeClr>
              </a:solidFill>
            </a:rPr>
            <a:t>Como referencia, la</a:t>
          </a:r>
          <a:r>
            <a:rPr lang="es-ES" sz="1100" baseline="0">
              <a:solidFill>
                <a:schemeClr val="tx1">
                  <a:lumMod val="75000"/>
                  <a:lumOff val="25000"/>
                </a:schemeClr>
              </a:solidFill>
            </a:rPr>
            <a:t> inversión inicial corresponde para una artista plástica.</a:t>
          </a:r>
          <a:endParaRPr lang="es-ES" sz="11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3</xdr:col>
      <xdr:colOff>533399</xdr:colOff>
      <xdr:row>5</xdr:row>
      <xdr:rowOff>9524</xdr:rowOff>
    </xdr:from>
    <xdr:to>
      <xdr:col>6</xdr:col>
      <xdr:colOff>47625</xdr:colOff>
      <xdr:row>8</xdr:row>
      <xdr:rowOff>124239</xdr:rowOff>
    </xdr:to>
    <xdr:sp macro="" textlink="">
      <xdr:nvSpPr>
        <xdr:cNvPr id="4" name="Llamada con línea 2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41573" y="1442415"/>
          <a:ext cx="2313748" cy="835302"/>
        </a:xfrm>
        <a:prstGeom prst="borderCallout2">
          <a:avLst>
            <a:gd name="adj1" fmla="val 18750"/>
            <a:gd name="adj2" fmla="val -2401"/>
            <a:gd name="adj3" fmla="val 18750"/>
            <a:gd name="adj4" fmla="val -16667"/>
            <a:gd name="adj5" fmla="val 45816"/>
            <a:gd name="adj6" fmla="val -2242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Inmuebles: corresponde</a:t>
          </a:r>
          <a:r>
            <a:rPr lang="es-ES" sz="1100" baseline="0"/>
            <a:t> al lugar donde realizarás tus actividades. Anota si es renta, compra, construcción, ampliación, etc.</a:t>
          </a:r>
          <a:endParaRPr lang="es-ES" sz="1100"/>
        </a:p>
      </xdr:txBody>
    </xdr:sp>
    <xdr:clientData/>
  </xdr:twoCellAnchor>
  <xdr:twoCellAnchor>
    <xdr:from>
      <xdr:col>3</xdr:col>
      <xdr:colOff>514349</xdr:colOff>
      <xdr:row>10</xdr:row>
      <xdr:rowOff>28575</xdr:rowOff>
    </xdr:from>
    <xdr:to>
      <xdr:col>6</xdr:col>
      <xdr:colOff>190500</xdr:colOff>
      <xdr:row>13</xdr:row>
      <xdr:rowOff>190500</xdr:rowOff>
    </xdr:to>
    <xdr:sp macro="" textlink="">
      <xdr:nvSpPr>
        <xdr:cNvPr id="5" name="Llamada con línea 2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622523" y="2662445"/>
          <a:ext cx="2475673" cy="882512"/>
        </a:xfrm>
        <a:prstGeom prst="borderCallout2">
          <a:avLst>
            <a:gd name="adj1" fmla="val 18750"/>
            <a:gd name="adj2" fmla="val -2401"/>
            <a:gd name="adj3" fmla="val 18750"/>
            <a:gd name="adj4" fmla="val -16667"/>
            <a:gd name="adj5" fmla="val 45816"/>
            <a:gd name="adj6" fmla="val -22426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Mejoras: adecuaciones que</a:t>
          </a:r>
          <a:r>
            <a:rPr lang="es-ES" sz="1100" baseline="0"/>
            <a:t> harás en tu espacio de trabajo. Por ejemplo acondicionar local, cambio de piso, pintar un mural, etc. </a:t>
          </a:r>
          <a:endParaRPr lang="es-ES" sz="1100"/>
        </a:p>
      </xdr:txBody>
    </xdr:sp>
    <xdr:clientData/>
  </xdr:twoCellAnchor>
  <xdr:twoCellAnchor>
    <xdr:from>
      <xdr:col>3</xdr:col>
      <xdr:colOff>571499</xdr:colOff>
      <xdr:row>16</xdr:row>
      <xdr:rowOff>123824</xdr:rowOff>
    </xdr:from>
    <xdr:to>
      <xdr:col>5</xdr:col>
      <xdr:colOff>561975</xdr:colOff>
      <xdr:row>20</xdr:row>
      <xdr:rowOff>8283</xdr:rowOff>
    </xdr:to>
    <xdr:sp macro="" textlink="">
      <xdr:nvSpPr>
        <xdr:cNvPr id="6" name="Llamada con línea 2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679673" y="4198867"/>
          <a:ext cx="2177085" cy="845242"/>
        </a:xfrm>
        <a:prstGeom prst="borderCallout2">
          <a:avLst>
            <a:gd name="adj1" fmla="val 18750"/>
            <a:gd name="adj2" fmla="val -2401"/>
            <a:gd name="adj3" fmla="val 18750"/>
            <a:gd name="adj4" fmla="val -16667"/>
            <a:gd name="adj5" fmla="val 45816"/>
            <a:gd name="adj6" fmla="val -2242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Equipo: todos aquellos materiales,</a:t>
          </a:r>
          <a:r>
            <a:rPr lang="es-ES" sz="1100" baseline="0"/>
            <a:t> activos, máquinas, herramientas, que ocuparás para realizar tu actividad.</a:t>
          </a:r>
          <a:endParaRPr lang="es-ES" sz="1100"/>
        </a:p>
      </xdr:txBody>
    </xdr:sp>
    <xdr:clientData/>
  </xdr:twoCellAnchor>
  <xdr:twoCellAnchor>
    <xdr:from>
      <xdr:col>3</xdr:col>
      <xdr:colOff>638174</xdr:colOff>
      <xdr:row>35</xdr:row>
      <xdr:rowOff>28574</xdr:rowOff>
    </xdr:from>
    <xdr:to>
      <xdr:col>6</xdr:col>
      <xdr:colOff>314325</xdr:colOff>
      <xdr:row>40</xdr:row>
      <xdr:rowOff>16565</xdr:rowOff>
    </xdr:to>
    <xdr:sp macro="" textlink="">
      <xdr:nvSpPr>
        <xdr:cNvPr id="7" name="Llamada con línea 2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746348" y="8667335"/>
          <a:ext cx="2475673" cy="1188969"/>
        </a:xfrm>
        <a:prstGeom prst="borderCallout2">
          <a:avLst>
            <a:gd name="adj1" fmla="val 18750"/>
            <a:gd name="adj2" fmla="val -2401"/>
            <a:gd name="adj3" fmla="val 18750"/>
            <a:gd name="adj4" fmla="val -16667"/>
            <a:gd name="adj5" fmla="val 45816"/>
            <a:gd name="adj6" fmla="val -22426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Gastos: aquellos relacionados directa o indirectamente</a:t>
          </a:r>
          <a:r>
            <a:rPr lang="es-ES" sz="1100" baseline="0"/>
            <a:t> con tu negocio. Por ejemplo: costos de alta, pago de honorarios, seguros, sueldos de tu equipo de trabajo si arrancas con más personas, notarios, etc.</a:t>
          </a:r>
          <a:endParaRPr lang="es-ES" sz="1100"/>
        </a:p>
      </xdr:txBody>
    </xdr:sp>
    <xdr:clientData/>
  </xdr:twoCellAnchor>
  <xdr:twoCellAnchor>
    <xdr:from>
      <xdr:col>3</xdr:col>
      <xdr:colOff>619124</xdr:colOff>
      <xdr:row>41</xdr:row>
      <xdr:rowOff>47624</xdr:rowOff>
    </xdr:from>
    <xdr:to>
      <xdr:col>6</xdr:col>
      <xdr:colOff>248478</xdr:colOff>
      <xdr:row>45</xdr:row>
      <xdr:rowOff>107674</xdr:rowOff>
    </xdr:to>
    <xdr:sp macro="" textlink="">
      <xdr:nvSpPr>
        <xdr:cNvPr id="8" name="Llamada con línea 2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727298" y="10127559"/>
          <a:ext cx="2428876" cy="1020832"/>
        </a:xfrm>
        <a:prstGeom prst="borderCallout2">
          <a:avLst>
            <a:gd name="adj1" fmla="val 18750"/>
            <a:gd name="adj2" fmla="val -2401"/>
            <a:gd name="adj3" fmla="val 18750"/>
            <a:gd name="adj4" fmla="val -16667"/>
            <a:gd name="adj5" fmla="val 45816"/>
            <a:gd name="adj6" fmla="val -2242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Inventario: insumos necesarios para empezar a fabricar, diseñar,</a:t>
          </a:r>
          <a:r>
            <a:rPr lang="es-ES" sz="1100" baseline="0"/>
            <a:t> reconvertir, revender, el producto o servicio que tus futuros clientes te comprarán.</a:t>
          </a:r>
          <a:endParaRPr lang="es-ES" sz="1100"/>
        </a:p>
      </xdr:txBody>
    </xdr:sp>
    <xdr:clientData/>
  </xdr:twoCellAnchor>
  <xdr:twoCellAnchor>
    <xdr:from>
      <xdr:col>3</xdr:col>
      <xdr:colOff>647699</xdr:colOff>
      <xdr:row>46</xdr:row>
      <xdr:rowOff>180974</xdr:rowOff>
    </xdr:from>
    <xdr:to>
      <xdr:col>6</xdr:col>
      <xdr:colOff>190500</xdr:colOff>
      <xdr:row>50</xdr:row>
      <xdr:rowOff>66261</xdr:rowOff>
    </xdr:to>
    <xdr:sp macro="" textlink="">
      <xdr:nvSpPr>
        <xdr:cNvPr id="9" name="Llamada con línea 2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755873" y="11461887"/>
          <a:ext cx="2342323" cy="846070"/>
        </a:xfrm>
        <a:prstGeom prst="borderCallout2">
          <a:avLst>
            <a:gd name="adj1" fmla="val 18750"/>
            <a:gd name="adj2" fmla="val -2401"/>
            <a:gd name="adj3" fmla="val 18750"/>
            <a:gd name="adj4" fmla="val -16667"/>
            <a:gd name="adj5" fmla="val 45816"/>
            <a:gd name="adj6" fmla="val -22426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Software: aplicaciones propias, almacenamiento</a:t>
          </a:r>
          <a:r>
            <a:rPr lang="es-ES" sz="1100" baseline="0"/>
            <a:t> en la nube, redes virtuales, software bajo demanda, etc., necesario para tu negocio.</a:t>
          </a:r>
          <a:endParaRPr lang="es-ES" sz="1100"/>
        </a:p>
      </xdr:txBody>
    </xdr:sp>
    <xdr:clientData/>
  </xdr:twoCellAnchor>
  <xdr:twoCellAnchor>
    <xdr:from>
      <xdr:col>3</xdr:col>
      <xdr:colOff>657224</xdr:colOff>
      <xdr:row>52</xdr:row>
      <xdr:rowOff>104774</xdr:rowOff>
    </xdr:from>
    <xdr:to>
      <xdr:col>6</xdr:col>
      <xdr:colOff>352425</xdr:colOff>
      <xdr:row>56</xdr:row>
      <xdr:rowOff>8282</xdr:rowOff>
    </xdr:to>
    <xdr:sp macro="" textlink="">
      <xdr:nvSpPr>
        <xdr:cNvPr id="10" name="Llamada con línea 2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765398" y="12826861"/>
          <a:ext cx="2494723" cy="864291"/>
        </a:xfrm>
        <a:prstGeom prst="borderCallout2">
          <a:avLst>
            <a:gd name="adj1" fmla="val 18750"/>
            <a:gd name="adj2" fmla="val -2401"/>
            <a:gd name="adj3" fmla="val 18750"/>
            <a:gd name="adj4" fmla="val -16667"/>
            <a:gd name="adj5" fmla="val 45816"/>
            <a:gd name="adj6" fmla="val -2242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Marketing y papelería: inversión</a:t>
          </a:r>
          <a:r>
            <a:rPr lang="es-ES" sz="1100" baseline="0"/>
            <a:t> publicitaria y elementos para tu marca, como uniformes, papel membretado, cajas con tu logo, etc.</a:t>
          </a:r>
          <a:endParaRPr lang="es-ES" sz="1100"/>
        </a:p>
      </xdr:txBody>
    </xdr:sp>
    <xdr:clientData/>
  </xdr:twoCellAnchor>
  <xdr:twoCellAnchor>
    <xdr:from>
      <xdr:col>3</xdr:col>
      <xdr:colOff>657224</xdr:colOff>
      <xdr:row>58</xdr:row>
      <xdr:rowOff>219074</xdr:rowOff>
    </xdr:from>
    <xdr:to>
      <xdr:col>6</xdr:col>
      <xdr:colOff>314325</xdr:colOff>
      <xdr:row>62</xdr:row>
      <xdr:rowOff>124239</xdr:rowOff>
    </xdr:to>
    <xdr:sp macro="" textlink="">
      <xdr:nvSpPr>
        <xdr:cNvPr id="11" name="Llamada con línea 2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765398" y="14382335"/>
          <a:ext cx="2456623" cy="865947"/>
        </a:xfrm>
        <a:prstGeom prst="borderCallout2">
          <a:avLst>
            <a:gd name="adj1" fmla="val 18750"/>
            <a:gd name="adj2" fmla="val -2401"/>
            <a:gd name="adj3" fmla="val 18750"/>
            <a:gd name="adj4" fmla="val -16667"/>
            <a:gd name="adj5" fmla="val 45816"/>
            <a:gd name="adj6" fmla="val -22426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Otros: sirve para gastos de emergencia, fondo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 invertir en elementos no contemplados al tener el negocio operando, etc.</a:t>
          </a:r>
          <a:endParaRPr lang="es-ES">
            <a:effectLst/>
          </a:endParaRPr>
        </a:p>
      </xdr:txBody>
    </xdr:sp>
    <xdr:clientData/>
  </xdr:twoCellAnchor>
  <xdr:twoCellAnchor>
    <xdr:from>
      <xdr:col>3</xdr:col>
      <xdr:colOff>638174</xdr:colOff>
      <xdr:row>65</xdr:row>
      <xdr:rowOff>200023</xdr:rowOff>
    </xdr:from>
    <xdr:to>
      <xdr:col>6</xdr:col>
      <xdr:colOff>171450</xdr:colOff>
      <xdr:row>68</xdr:row>
      <xdr:rowOff>190499</xdr:rowOff>
    </xdr:to>
    <xdr:sp macro="" textlink="">
      <xdr:nvSpPr>
        <xdr:cNvPr id="12" name="Llamada con línea 2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746348" y="16044653"/>
          <a:ext cx="2332798" cy="711063"/>
        </a:xfrm>
        <a:prstGeom prst="borderCallout2">
          <a:avLst>
            <a:gd name="adj1" fmla="val 18750"/>
            <a:gd name="adj2" fmla="val -2401"/>
            <a:gd name="adj3" fmla="val 18750"/>
            <a:gd name="adj4" fmla="val -16667"/>
            <a:gd name="adj5" fmla="val 45816"/>
            <a:gd name="adj6" fmla="val -2242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En esta sección</a:t>
          </a:r>
          <a:r>
            <a:rPr lang="es-ES" sz="1100" baseline="0"/>
            <a:t> encontrarás el total de la inversión, resumiendo las compras que harás en cada categoría.</a:t>
          </a:r>
          <a:endParaRPr lang="es-ES" sz="1100"/>
        </a:p>
      </xdr:txBody>
    </xdr:sp>
    <xdr:clientData/>
  </xdr:twoCellAnchor>
  <xdr:twoCellAnchor>
    <xdr:from>
      <xdr:col>3</xdr:col>
      <xdr:colOff>628649</xdr:colOff>
      <xdr:row>78</xdr:row>
      <xdr:rowOff>123825</xdr:rowOff>
    </xdr:from>
    <xdr:to>
      <xdr:col>6</xdr:col>
      <xdr:colOff>200025</xdr:colOff>
      <xdr:row>83</xdr:row>
      <xdr:rowOff>85725</xdr:rowOff>
    </xdr:to>
    <xdr:sp macro="" textlink="">
      <xdr:nvSpPr>
        <xdr:cNvPr id="13" name="Llamada con línea 2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733924" y="18945225"/>
          <a:ext cx="2362201" cy="1181100"/>
        </a:xfrm>
        <a:prstGeom prst="borderCallout2">
          <a:avLst>
            <a:gd name="adj1" fmla="val 18750"/>
            <a:gd name="adj2" fmla="val -2401"/>
            <a:gd name="adj3" fmla="val 18750"/>
            <a:gd name="adj4" fmla="val -16667"/>
            <a:gd name="adj5" fmla="val 45816"/>
            <a:gd name="adj6" fmla="val -22426"/>
          </a:avLst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Anota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únicamente en la casilla "Ahorros" el capital que tengas guardado para destinarlo a tu negocio. La diferencia es lo que tendrás que cubrir por otros medios, como un préstamo.</a:t>
          </a:r>
          <a:endParaRPr lang="es-ES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114301</xdr:rowOff>
    </xdr:from>
    <xdr:to>
      <xdr:col>1</xdr:col>
      <xdr:colOff>171449</xdr:colOff>
      <xdr:row>0</xdr:row>
      <xdr:rowOff>400050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1"/>
          <a:ext cx="285749" cy="2857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rsionesDePropietarios" displayName="InversionesDePropietarios" ref="A80:C82" totalsRowShown="0" headerRowDxfId="99">
  <tableColumns count="3">
    <tableColumn id="1" xr3:uid="{00000000-0010-0000-0000-000001000000}" name=" " dataDxfId="98" totalsRowDxfId="97"/>
    <tableColumn id="3" xr3:uid="{00000000-0010-0000-0000-000003000000}" name="MEDIOS PARA CUBRIR INVERSIÓN"/>
    <tableColumn id="2" xr3:uid="{00000000-0010-0000-0000-000002000000}" name="IMPORTE" dataDxfId="96" totalsRowDxfId="95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el nombre de la inversión de los propietarios, así como el porcentaje de propiedad y el importe, en esa tabla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GastosPromocionales12" displayName="GastosPromocionales12" ref="B48:C50" totalsRowCount="1" headerRowDxfId="54">
  <tableColumns count="2">
    <tableColumn id="1" xr3:uid="{00000000-0010-0000-0900-000001000000}" name="SOFTWARE" totalsRowLabel="Total" dataDxfId="53" totalsRowDxfId="52"/>
    <tableColumn id="2" xr3:uid="{00000000-0010-0000-0900-000002000000}" name="IMPORTE" totalsRowFunction="sum" dataDxfId="51" totalsRowDxfId="50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elementos de Gastos promocionales y de publicidad, así como los importes, en esta tabla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InversionesDePropietarios38" displayName="InversionesDePropietarios38" ref="A86:C88" totalsRowShown="0" headerRowDxfId="49">
  <tableColumns count="3">
    <tableColumn id="1" xr3:uid="{00000000-0010-0000-0A00-000001000000}" name=" " dataDxfId="48" totalsRowDxfId="47"/>
    <tableColumn id="3" xr3:uid="{00000000-0010-0000-0A00-000003000000}" name="MEDIOS PARA CUBRIR INVERSIÓN"/>
    <tableColumn id="2" xr3:uid="{00000000-0010-0000-0A00-000002000000}" name="IMPORTE" dataDxfId="46" totalsRowDxfId="45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el nombre de la inversión de los propietarios, así como el porcentaje de propiedad y el importe, en esa tabla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Inmobiliaria39" displayName="Inmobiliaria39" ref="B6:C11" totalsRowCount="1" headerRowDxfId="44">
  <tableColumns count="2">
    <tableColumn id="1" xr3:uid="{00000000-0010-0000-0B00-000001000000}" name="INMUEBLES" totalsRowLabel="Total" dataDxfId="43" totalsRowDxfId="42" dataCellStyle="Normal 2"/>
    <tableColumn id="2" xr3:uid="{00000000-0010-0000-0B00-000002000000}" name="IMPORTE" totalsRowFunction="sum" dataDxfId="41" totalsRowDxfId="40" dataCellStyle="Normal 2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os elementos de Inmuebles y los importes en esta tabla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Mejoras40" displayName="Mejoras40" ref="B14:C19" totalsRowCount="1" headerRowDxfId="39">
  <tableColumns count="2">
    <tableColumn id="1" xr3:uid="{00000000-0010-0000-0C00-000001000000}" name="MEJORAS EN LUGAR DE TRABAJO" totalsRowLabel="Total" dataDxfId="38" totalsRowDxfId="37" dataCellStyle="Normal 2"/>
    <tableColumn id="2" xr3:uid="{00000000-0010-0000-0C00-000002000000}" name="IMPORTE" totalsRowFunction="sum" dataDxfId="36" totalsRowDxfId="35" dataCellStyle="Normal 2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as mejoras en alquileres y los importes en esta tabla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Capital41" displayName="Capital41" ref="B22:C28" totalsRowCount="1" headerRowDxfId="34">
  <tableColumns count="2">
    <tableColumn id="1" xr3:uid="{00000000-0010-0000-0D00-000001000000}" name="EQUIPO PARA TRABAJO" totalsRowLabel="Total" dataDxfId="33" totalsRowDxfId="32"/>
    <tableColumn id="2" xr3:uid="{00000000-0010-0000-0D00-000002000000}" name="IMPORTE" totalsRowFunction="sum" dataDxfId="31" totalsRowDxfId="30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a lista de Equipo de capital y los importes en esta tabla.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GastosAdministrativos42" displayName="GastosAdministrativos42" ref="B31:C37" totalsRowCount="1" headerRowDxfId="29">
  <tableColumns count="2">
    <tableColumn id="1" xr3:uid="{00000000-0010-0000-0E00-000001000000}" name="GASTOS ADMINISTRATIVOS" totalsRowLabel="Total" dataDxfId="28" totalsRowDxfId="27" dataCellStyle="Normal 2"/>
    <tableColumn id="2" xr3:uid="{00000000-0010-0000-0E00-000002000000}" name="IMPORTE" totalsRowFunction="sum" dataDxfId="26" totalsRowDxfId="25" dataCellStyle="Normal 2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os elementos de gastos administrativos y de ubicación, así como los importes, en esa tabla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InventarioInicial43" displayName="InventarioInicial43" ref="B40:C46" totalsRowCount="1" headerRowDxfId="24">
  <tableColumns count="2">
    <tableColumn id="1" xr3:uid="{00000000-0010-0000-0F00-000001000000}" name="INVENTARIO INICIAL" totalsRowLabel="Total" dataDxfId="23" totalsRowDxfId="22"/>
    <tableColumn id="2" xr3:uid="{00000000-0010-0000-0F00-000002000000}" name="IMPORTE" totalsRowFunction="sum" dataDxfId="21" totalsRowDxfId="20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os elementos del inventario inicial y los importes en esta tabla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GastosPromocionales44" displayName="GastosPromocionales44" ref="B57:C63" totalsRowCount="1" headerRowDxfId="19">
  <tableColumns count="2">
    <tableColumn id="1" xr3:uid="{00000000-0010-0000-1000-000001000000}" name="MARKETING Y PAPELERÍA" totalsRowLabel="Total" dataDxfId="18" totalsRowDxfId="17"/>
    <tableColumn id="2" xr3:uid="{00000000-0010-0000-1000-000002000000}" name="IMPORTE" totalsRowFunction="sum" dataDxfId="16" totalsRowDxfId="15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elementos de Gastos promocionales y de publicidad, así como los importes, en esta tabla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OtrosGastos45" displayName="OtrosGastos45" ref="B66:C69" totalsRowCount="1" headerRowDxfId="14">
  <tableColumns count="2">
    <tableColumn id="1" xr3:uid="{00000000-0010-0000-1100-000001000000}" name="OTROS GASTOS" totalsRowLabel="Total" dataDxfId="13" totalsRowDxfId="12"/>
    <tableColumn id="2" xr3:uid="{00000000-0010-0000-1100-000002000000}" name="IMPORTE" totalsRowFunction="sum" dataDxfId="11" totalsRowDxfId="10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os elementos de otros gastos y los importes en esta tabla.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GastosIniciales46" displayName="GastosIniciales46" ref="B73:C82" totalsRowCount="1" headerRowDxfId="9">
  <tableColumns count="2">
    <tableColumn id="1" xr3:uid="{00000000-0010-0000-1200-000001000000}" name="INVERSIÓN SIMPLIFICADA" totalsRowLabel="Total inversión" dataDxfId="8" totalsRowDxfId="7"/>
    <tableColumn id="2" xr3:uid="{00000000-0010-0000-1200-000002000000}" name="TOTALES" totalsRowFunction="sum" dataDxfId="6" totalsRowDxfId="5"/>
  </tableColumns>
  <tableStyleInfo name="Gastos iniciales" showFirstColumn="0" showLastColumn="0" showRowStripes="1" showColumnStripes="0"/>
  <extLst>
    <ext xmlns:x14="http://schemas.microsoft.com/office/spreadsheetml/2009/9/main" uri="{504A1905-F514-4f6f-8877-14C23A59335A}">
      <x14:table altTextSummary="Los elementos de Gastos iniciales y los totales se actualizan automáticamente en esa tabla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mobiliaria" displayName="Inmobiliaria" ref="B6:C8" totalsRowCount="1" headerRowDxfId="94">
  <tableColumns count="2">
    <tableColumn id="1" xr3:uid="{00000000-0010-0000-0100-000001000000}" name="INMUEBLES" totalsRowLabel="Total" dataDxfId="93" totalsRowDxfId="92"/>
    <tableColumn id="2" xr3:uid="{00000000-0010-0000-0100-000002000000}" name="IMPORTE" totalsRowFunction="sum" dataDxfId="91" totalsRowDxfId="90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os elementos de Inmuebles y los importes en esta tabla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GastosPromocionales1247" displayName="GastosPromocionales1247" ref="B49:C54" totalsRowCount="1" headerRowDxfId="4">
  <tableColumns count="2">
    <tableColumn id="1" xr3:uid="{00000000-0010-0000-1300-000001000000}" name="SOFTWARE" totalsRowLabel="Total" dataDxfId="3" totalsRowDxfId="2"/>
    <tableColumn id="2" xr3:uid="{00000000-0010-0000-1300-000002000000}" name="IMPORTE" totalsRowFunction="sum" dataDxfId="1" totalsRowDxfId="0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elementos de Gastos promocionales y de publicidad, así como los importes, en esta tabla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ejoras" displayName="Mejoras" ref="B11:C14" totalsRowCount="1" headerRowDxfId="89">
  <tableColumns count="2">
    <tableColumn id="1" xr3:uid="{00000000-0010-0000-0200-000001000000}" name="MEJORAS EN LUGAR DE TRABAJO" totalsRowLabel="Total" dataDxfId="88" totalsRowDxfId="87"/>
    <tableColumn id="2" xr3:uid="{00000000-0010-0000-0200-000002000000}" name="IMPORTE" totalsRowFunction="sum" dataDxfId="86" totalsRowDxfId="85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as mejoras en alquileres y los importes en esta tabla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Capital" displayName="Capital" ref="B17:C34" totalsRowCount="1" headerRowDxfId="84">
  <tableColumns count="2">
    <tableColumn id="1" xr3:uid="{00000000-0010-0000-0300-000001000000}" name="EQUIPO PARA TRABAJO" totalsRowLabel="Total" dataDxfId="83" totalsRowDxfId="82"/>
    <tableColumn id="2" xr3:uid="{00000000-0010-0000-0300-000002000000}" name="IMPORTE" totalsRowFunction="sum" dataDxfId="81" totalsRowDxfId="80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a lista de Equipo de capital y los importes en esta tabla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GastosAdministrativos" displayName="GastosAdministrativos" ref="B37:C39" totalsRowCount="1" headerRowDxfId="79">
  <tableColumns count="2">
    <tableColumn id="1" xr3:uid="{00000000-0010-0000-0400-000001000000}" name="GASTOS ADMINISTRATIVOS" totalsRowLabel="Total" dataDxfId="78" totalsRowDxfId="77"/>
    <tableColumn id="2" xr3:uid="{00000000-0010-0000-0400-000002000000}" name="IMPORTE" totalsRowFunction="sum" dataDxfId="76" totalsRowDxfId="75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os elementos de gastos administrativos y de ubicación, así como los importes, en esa tabla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InventarioInicial" displayName="InventarioInicial" ref="B42:C45" totalsRowCount="1" headerRowDxfId="74">
  <tableColumns count="2">
    <tableColumn id="1" xr3:uid="{00000000-0010-0000-0500-000001000000}" name="INVENTARIO INICIAL" totalsRowLabel="Total" dataDxfId="73" totalsRowDxfId="72"/>
    <tableColumn id="2" xr3:uid="{00000000-0010-0000-0500-000002000000}" name="IMPORTE" totalsRowFunction="sum" dataDxfId="71" totalsRowDxfId="70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os elementos del inventario inicial y los importes en esta tabla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GastosPromocionales" displayName="GastosPromocionales" ref="B53:C57" totalsRowCount="1" headerRowDxfId="69">
  <tableColumns count="2">
    <tableColumn id="1" xr3:uid="{00000000-0010-0000-0600-000001000000}" name="MARKETING Y PAPELERÍA" totalsRowLabel="Total" dataDxfId="68" totalsRowDxfId="67"/>
    <tableColumn id="2" xr3:uid="{00000000-0010-0000-0600-000002000000}" name="IMPORTE" totalsRowFunction="sum" dataDxfId="66" totalsRowDxfId="65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elementos de Gastos promocionales y de publicidad, así como los importes, en esta tabla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OtrosGastos" displayName="OtrosGastos" ref="B60:C63" totalsRowCount="1" headerRowDxfId="64">
  <tableColumns count="2">
    <tableColumn id="1" xr3:uid="{00000000-0010-0000-0700-000001000000}" name="OTROS GASTOS" totalsRowLabel="Total" dataDxfId="63" totalsRowDxfId="62"/>
    <tableColumn id="2" xr3:uid="{00000000-0010-0000-0700-000002000000}" name="IMPORTE" totalsRowFunction="sum" dataDxfId="61" totalsRowDxfId="60"/>
  </tableColumns>
  <tableStyleInfo name="Gastos iniciales" showFirstColumn="0" showLastColumn="1" showRowStripes="1" showColumnStripes="0"/>
  <extLst>
    <ext xmlns:x14="http://schemas.microsoft.com/office/spreadsheetml/2009/9/main" uri="{504A1905-F514-4f6f-8877-14C23A59335A}">
      <x14:table altTextSummary="Escriba los elementos de otros gastos y los importes en esta tabla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GastosIniciales" displayName="GastosIniciales" ref="B67:C76" totalsRowCount="1" headerRowDxfId="59">
  <tableColumns count="2">
    <tableColumn id="1" xr3:uid="{00000000-0010-0000-0800-000001000000}" name="INVERSIÓN SIMPLIFICADA" totalsRowLabel="Total inversión" dataDxfId="58" totalsRowDxfId="57"/>
    <tableColumn id="2" xr3:uid="{00000000-0010-0000-0800-000002000000}" name="TOTALES" totalsRowFunction="sum" dataDxfId="56" totalsRowDxfId="55"/>
  </tableColumns>
  <tableStyleInfo name="Gastos iniciales" showFirstColumn="0" showLastColumn="0" showRowStripes="1" showColumnStripes="0"/>
  <extLst>
    <ext xmlns:x14="http://schemas.microsoft.com/office/spreadsheetml/2009/9/main" uri="{504A1905-F514-4f6f-8877-14C23A59335A}">
      <x14:table altTextSummary="Los elementos de Gastos iniciales y los totales se actualizan automáticamente en esa tabla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.xml"/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12" Type="http://schemas.openxmlformats.org/officeDocument/2006/relationships/table" Target="../tables/table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4.xml"/><Relationship Id="rId11" Type="http://schemas.openxmlformats.org/officeDocument/2006/relationships/table" Target="../tables/table19.xml"/><Relationship Id="rId5" Type="http://schemas.openxmlformats.org/officeDocument/2006/relationships/table" Target="../tables/table13.xml"/><Relationship Id="rId10" Type="http://schemas.openxmlformats.org/officeDocument/2006/relationships/table" Target="../tables/table18.xml"/><Relationship Id="rId4" Type="http://schemas.openxmlformats.org/officeDocument/2006/relationships/table" Target="../tables/table12.xml"/><Relationship Id="rId9" Type="http://schemas.openxmlformats.org/officeDocument/2006/relationships/table" Target="../tables/table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G49"/>
  <sheetViews>
    <sheetView tabSelected="1" topLeftCell="A29" zoomScaleNormal="100" workbookViewId="0">
      <selection activeCell="I42" sqref="I42"/>
    </sheetView>
  </sheetViews>
  <sheetFormatPr baseColWidth="10" defaultRowHeight="15" x14ac:dyDescent="0.25"/>
  <sheetData>
    <row r="1" spans="1:7" x14ac:dyDescent="0.25">
      <c r="A1" s="3"/>
      <c r="B1" s="3"/>
      <c r="C1" s="3"/>
      <c r="D1" s="3"/>
      <c r="E1" s="3"/>
      <c r="F1" s="3"/>
      <c r="G1" s="2"/>
    </row>
    <row r="2" spans="1:7" x14ac:dyDescent="0.25">
      <c r="A2" s="3"/>
      <c r="B2" s="3"/>
      <c r="C2" s="3"/>
      <c r="D2" s="3"/>
      <c r="E2" s="3"/>
      <c r="F2" s="3"/>
      <c r="G2" s="2"/>
    </row>
    <row r="3" spans="1:7" x14ac:dyDescent="0.25">
      <c r="A3" s="3"/>
      <c r="B3" s="3"/>
      <c r="C3" s="3"/>
      <c r="D3" s="3"/>
      <c r="E3" s="3"/>
      <c r="F3" s="3"/>
      <c r="G3" s="2"/>
    </row>
    <row r="4" spans="1:7" x14ac:dyDescent="0.25">
      <c r="A4" s="3"/>
      <c r="B4" s="3"/>
      <c r="C4" s="3"/>
      <c r="D4" s="3"/>
      <c r="E4" s="3"/>
      <c r="F4" s="3"/>
      <c r="G4" s="2"/>
    </row>
    <row r="5" spans="1:7" x14ac:dyDescent="0.25">
      <c r="A5" s="3"/>
      <c r="B5" s="3"/>
      <c r="C5" s="3"/>
      <c r="D5" s="3"/>
      <c r="E5" s="3"/>
      <c r="F5" s="3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ht="15" customHeight="1" x14ac:dyDescent="0.25">
      <c r="A26" s="2"/>
      <c r="B26" s="2"/>
      <c r="C26" s="2"/>
      <c r="D26" s="2"/>
      <c r="E26" s="2"/>
      <c r="F26" s="2"/>
      <c r="G26" s="2"/>
    </row>
    <row r="27" spans="1:7" ht="15" customHeight="1" x14ac:dyDescent="0.25">
      <c r="A27" s="2"/>
      <c r="B27" s="2"/>
      <c r="C27" s="2"/>
      <c r="D27" s="2"/>
      <c r="E27" s="2"/>
      <c r="F27" s="2"/>
      <c r="G27" s="2"/>
    </row>
    <row r="28" spans="1:7" ht="15" customHeight="1" x14ac:dyDescent="0.25">
      <c r="A28" s="2"/>
      <c r="B28" s="2"/>
      <c r="C28" s="2"/>
      <c r="D28" s="2"/>
      <c r="E28" s="2"/>
      <c r="F28" s="2"/>
      <c r="G28" s="2"/>
    </row>
    <row r="29" spans="1:7" ht="15" customHeight="1" x14ac:dyDescent="0.25">
      <c r="A29" s="2"/>
      <c r="B29" s="2"/>
      <c r="C29" s="2"/>
      <c r="D29" s="2"/>
      <c r="E29" s="2"/>
      <c r="F29" s="2"/>
      <c r="G29" s="2"/>
    </row>
    <row r="30" spans="1:7" ht="15" customHeight="1" x14ac:dyDescent="0.25">
      <c r="A30" s="2"/>
      <c r="B30" s="2"/>
      <c r="C30" s="2"/>
      <c r="D30" s="2"/>
      <c r="E30" s="2"/>
      <c r="F30" s="2"/>
      <c r="G30" s="2"/>
    </row>
    <row r="31" spans="1:7" ht="15" customHeight="1" x14ac:dyDescent="0.25">
      <c r="A31" s="2"/>
      <c r="B31" s="2"/>
      <c r="C31" s="2"/>
      <c r="D31" s="2"/>
      <c r="E31" s="2"/>
      <c r="F31" s="2"/>
      <c r="G31" s="2"/>
    </row>
    <row r="32" spans="1:7" ht="15" customHeight="1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ht="15.75" x14ac:dyDescent="0.3">
      <c r="A47" s="1"/>
      <c r="B47" s="5"/>
      <c r="C47" s="1"/>
      <c r="D47" s="4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C49" s="1"/>
      <c r="E49" s="1"/>
      <c r="F49" s="1"/>
      <c r="G49" s="1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autoPageBreaks="0" fitToPage="1"/>
  </sheetPr>
  <dimension ref="A1:D82"/>
  <sheetViews>
    <sheetView showGridLines="0" zoomScale="115" zoomScaleNormal="115" zoomScaleSheetLayoutView="100" workbookViewId="0">
      <selection activeCell="B2" sqref="B2"/>
    </sheetView>
  </sheetViews>
  <sheetFormatPr baseColWidth="10" defaultColWidth="9.140625" defaultRowHeight="21" customHeight="1" x14ac:dyDescent="0.25"/>
  <cols>
    <col min="1" max="1" width="2.5703125" style="10" customWidth="1"/>
    <col min="2" max="2" width="40.85546875" style="10" customWidth="1"/>
    <col min="3" max="3" width="18.140625" style="10" customWidth="1"/>
    <col min="4" max="4" width="23.5703125" style="12" customWidth="1"/>
    <col min="5" max="16384" width="9.140625" style="10"/>
  </cols>
  <sheetData>
    <row r="1" spans="1:4" ht="41.25" customHeight="1" x14ac:dyDescent="0.25">
      <c r="A1" s="6" t="s">
        <v>0</v>
      </c>
      <c r="B1" s="7" t="s">
        <v>1</v>
      </c>
      <c r="C1" s="8"/>
      <c r="D1" s="9" t="s">
        <v>2</v>
      </c>
    </row>
    <row r="2" spans="1:4" ht="21" customHeight="1" x14ac:dyDescent="0.25">
      <c r="B2" s="11"/>
    </row>
    <row r="3" spans="1:4" ht="16.5" customHeight="1" x14ac:dyDescent="0.25">
      <c r="B3" s="18" t="s">
        <v>3</v>
      </c>
    </row>
    <row r="4" spans="1:4" ht="16.5" customHeight="1" x14ac:dyDescent="0.25">
      <c r="B4" s="18" t="s">
        <v>4</v>
      </c>
    </row>
    <row r="5" spans="1:4" ht="18" customHeight="1" x14ac:dyDescent="0.25">
      <c r="B5" s="11"/>
    </row>
    <row r="6" spans="1:4" ht="18.75" customHeight="1" x14ac:dyDescent="0.25">
      <c r="B6" s="19" t="s">
        <v>5</v>
      </c>
      <c r="C6" s="20" t="s">
        <v>6</v>
      </c>
      <c r="D6" s="10"/>
    </row>
    <row r="7" spans="1:4" ht="18.75" customHeight="1" x14ac:dyDescent="0.25">
      <c r="B7" s="13" t="s">
        <v>7</v>
      </c>
      <c r="C7" s="26">
        <v>3800</v>
      </c>
      <c r="D7" s="10"/>
    </row>
    <row r="8" spans="1:4" ht="18.75" customHeight="1" x14ac:dyDescent="0.25">
      <c r="B8" s="13" t="s">
        <v>8</v>
      </c>
      <c r="C8" s="26">
        <f>SUBTOTAL(109,Inmobiliaria[IMPORTE])</f>
        <v>3800</v>
      </c>
      <c r="D8" s="10"/>
    </row>
    <row r="9" spans="1:4" ht="18.75" customHeight="1" x14ac:dyDescent="0.25">
      <c r="B9" s="13"/>
      <c r="C9" s="27"/>
      <c r="D9" s="14"/>
    </row>
    <row r="10" spans="1:4" ht="18.75" customHeight="1" x14ac:dyDescent="0.25">
      <c r="C10" s="27"/>
      <c r="D10" s="10"/>
    </row>
    <row r="11" spans="1:4" ht="18.75" customHeight="1" x14ac:dyDescent="0.25">
      <c r="B11" s="19" t="s">
        <v>9</v>
      </c>
      <c r="C11" s="20" t="s">
        <v>6</v>
      </c>
      <c r="D11" s="10"/>
    </row>
    <row r="12" spans="1:4" ht="18.75" customHeight="1" x14ac:dyDescent="0.25">
      <c r="B12" s="13" t="s">
        <v>10</v>
      </c>
      <c r="C12" s="26">
        <v>650</v>
      </c>
      <c r="D12" s="10"/>
    </row>
    <row r="13" spans="1:4" ht="18.75" customHeight="1" x14ac:dyDescent="0.25">
      <c r="B13" s="13" t="s">
        <v>11</v>
      </c>
      <c r="C13" s="26">
        <v>390</v>
      </c>
      <c r="D13" s="10"/>
    </row>
    <row r="14" spans="1:4" ht="18.75" customHeight="1" x14ac:dyDescent="0.25">
      <c r="B14" s="13" t="s">
        <v>8</v>
      </c>
      <c r="C14" s="26">
        <f>SUBTOTAL(109,Mejoras[IMPORTE])</f>
        <v>1040</v>
      </c>
      <c r="D14" s="10"/>
    </row>
    <row r="15" spans="1:4" ht="18.75" customHeight="1" x14ac:dyDescent="0.25">
      <c r="B15" s="13"/>
      <c r="C15" s="27"/>
      <c r="D15" s="14"/>
    </row>
    <row r="16" spans="1:4" ht="18.75" customHeight="1" x14ac:dyDescent="0.25">
      <c r="C16" s="27"/>
      <c r="D16" s="10"/>
    </row>
    <row r="17" spans="2:4" ht="18.75" customHeight="1" x14ac:dyDescent="0.25">
      <c r="B17" s="19" t="s">
        <v>12</v>
      </c>
      <c r="C17" s="20" t="s">
        <v>6</v>
      </c>
      <c r="D17" s="10"/>
    </row>
    <row r="18" spans="2:4" ht="18.75" customHeight="1" x14ac:dyDescent="0.25">
      <c r="B18" s="13" t="s">
        <v>13</v>
      </c>
      <c r="C18" s="26" t="s">
        <v>14</v>
      </c>
      <c r="D18" s="10"/>
    </row>
    <row r="19" spans="2:4" ht="18.75" customHeight="1" x14ac:dyDescent="0.25">
      <c r="B19" s="13" t="s">
        <v>15</v>
      </c>
      <c r="C19" s="26" t="s">
        <v>14</v>
      </c>
      <c r="D19" s="10"/>
    </row>
    <row r="20" spans="2:4" ht="18.75" customHeight="1" x14ac:dyDescent="0.25">
      <c r="B20" s="13" t="s">
        <v>16</v>
      </c>
      <c r="C20" s="26" t="s">
        <v>14</v>
      </c>
      <c r="D20" s="10"/>
    </row>
    <row r="21" spans="2:4" ht="18.75" customHeight="1" x14ac:dyDescent="0.25">
      <c r="B21" s="13" t="s">
        <v>17</v>
      </c>
      <c r="C21" s="26" t="s">
        <v>14</v>
      </c>
      <c r="D21" s="10"/>
    </row>
    <row r="22" spans="2:4" ht="18.75" customHeight="1" x14ac:dyDescent="0.25">
      <c r="B22" s="13" t="s">
        <v>18</v>
      </c>
      <c r="C22" s="26">
        <v>4500</v>
      </c>
      <c r="D22" s="10"/>
    </row>
    <row r="23" spans="2:4" ht="18.75" customHeight="1" x14ac:dyDescent="0.25">
      <c r="B23" s="13" t="s">
        <v>19</v>
      </c>
      <c r="C23" s="26" t="s">
        <v>14</v>
      </c>
      <c r="D23" s="10"/>
    </row>
    <row r="24" spans="2:4" ht="18.75" customHeight="1" x14ac:dyDescent="0.25">
      <c r="B24" s="13" t="s">
        <v>20</v>
      </c>
      <c r="C24" s="26">
        <v>220</v>
      </c>
      <c r="D24" s="10"/>
    </row>
    <row r="25" spans="2:4" ht="18.75" customHeight="1" x14ac:dyDescent="0.25">
      <c r="B25" s="13" t="s">
        <v>16</v>
      </c>
      <c r="C25" s="26" t="s">
        <v>14</v>
      </c>
      <c r="D25" s="10"/>
    </row>
    <row r="26" spans="2:4" ht="18.75" customHeight="1" x14ac:dyDescent="0.25">
      <c r="B26" s="13" t="s">
        <v>21</v>
      </c>
      <c r="C26" s="26" t="s">
        <v>14</v>
      </c>
      <c r="D26" s="10"/>
    </row>
    <row r="27" spans="2:4" ht="18.75" customHeight="1" x14ac:dyDescent="0.25">
      <c r="B27" s="13" t="s">
        <v>22</v>
      </c>
      <c r="C27" s="26">
        <v>1900</v>
      </c>
      <c r="D27" s="10"/>
    </row>
    <row r="28" spans="2:4" ht="18.75" customHeight="1" x14ac:dyDescent="0.25">
      <c r="B28" s="13" t="s">
        <v>23</v>
      </c>
      <c r="C28" s="26">
        <v>90</v>
      </c>
      <c r="D28" s="10"/>
    </row>
    <row r="29" spans="2:4" ht="18.75" customHeight="1" x14ac:dyDescent="0.25">
      <c r="B29" s="13" t="s">
        <v>24</v>
      </c>
      <c r="C29" s="26" t="s">
        <v>14</v>
      </c>
      <c r="D29" s="10"/>
    </row>
    <row r="30" spans="2:4" ht="18.75" customHeight="1" x14ac:dyDescent="0.25">
      <c r="B30" s="13" t="s">
        <v>25</v>
      </c>
      <c r="C30" s="26" t="s">
        <v>14</v>
      </c>
      <c r="D30" s="10"/>
    </row>
    <row r="31" spans="2:4" ht="18.75" customHeight="1" x14ac:dyDescent="0.25">
      <c r="B31" s="13" t="s">
        <v>26</v>
      </c>
      <c r="C31" s="26">
        <v>300</v>
      </c>
      <c r="D31" s="10"/>
    </row>
    <row r="32" spans="2:4" ht="18.75" customHeight="1" x14ac:dyDescent="0.25">
      <c r="B32" s="13" t="s">
        <v>27</v>
      </c>
      <c r="C32" s="26">
        <v>80</v>
      </c>
      <c r="D32" s="10"/>
    </row>
    <row r="33" spans="2:4" ht="18.75" customHeight="1" x14ac:dyDescent="0.25">
      <c r="B33" s="13" t="s">
        <v>28</v>
      </c>
      <c r="C33" s="26" t="s">
        <v>14</v>
      </c>
      <c r="D33" s="10"/>
    </row>
    <row r="34" spans="2:4" ht="18.75" customHeight="1" x14ac:dyDescent="0.25">
      <c r="B34" s="13" t="s">
        <v>8</v>
      </c>
      <c r="C34" s="26">
        <f>SUBTOTAL(109,Capital[IMPORTE])</f>
        <v>7090</v>
      </c>
      <c r="D34" s="10"/>
    </row>
    <row r="35" spans="2:4" ht="18.75" customHeight="1" x14ac:dyDescent="0.25">
      <c r="B35" s="13"/>
      <c r="C35" s="27"/>
      <c r="D35" s="14"/>
    </row>
    <row r="36" spans="2:4" ht="18.75" customHeight="1" x14ac:dyDescent="0.25">
      <c r="C36" s="27"/>
      <c r="D36" s="10"/>
    </row>
    <row r="37" spans="2:4" ht="18.75" customHeight="1" x14ac:dyDescent="0.25">
      <c r="B37" s="19" t="s">
        <v>29</v>
      </c>
      <c r="C37" s="20" t="s">
        <v>6</v>
      </c>
      <c r="D37" s="10"/>
    </row>
    <row r="38" spans="2:4" ht="18.75" customHeight="1" x14ac:dyDescent="0.25">
      <c r="B38" s="13" t="s">
        <v>30</v>
      </c>
      <c r="C38" s="26">
        <v>2300</v>
      </c>
      <c r="D38" s="10"/>
    </row>
    <row r="39" spans="2:4" ht="18.75" customHeight="1" x14ac:dyDescent="0.25">
      <c r="B39" s="13" t="s">
        <v>8</v>
      </c>
      <c r="C39" s="26">
        <f>SUBTOTAL(109,GastosAdministrativos[IMPORTE])</f>
        <v>2300</v>
      </c>
      <c r="D39" s="10"/>
    </row>
    <row r="40" spans="2:4" ht="18.75" customHeight="1" x14ac:dyDescent="0.25">
      <c r="B40" s="13"/>
      <c r="C40" s="27"/>
      <c r="D40" s="14"/>
    </row>
    <row r="41" spans="2:4" ht="18.75" customHeight="1" x14ac:dyDescent="0.25">
      <c r="C41" s="27"/>
      <c r="D41" s="10"/>
    </row>
    <row r="42" spans="2:4" ht="18.75" customHeight="1" x14ac:dyDescent="0.25">
      <c r="B42" s="19" t="s">
        <v>31</v>
      </c>
      <c r="C42" s="20" t="s">
        <v>6</v>
      </c>
      <c r="D42" s="10"/>
    </row>
    <row r="43" spans="2:4" ht="18.75" customHeight="1" x14ac:dyDescent="0.25">
      <c r="B43" s="13" t="s">
        <v>32</v>
      </c>
      <c r="C43" s="26">
        <v>2200</v>
      </c>
      <c r="D43" s="10"/>
    </row>
    <row r="44" spans="2:4" ht="18.75" customHeight="1" x14ac:dyDescent="0.25">
      <c r="B44" s="13" t="s">
        <v>33</v>
      </c>
      <c r="C44" s="26">
        <v>3100</v>
      </c>
      <c r="D44" s="10"/>
    </row>
    <row r="45" spans="2:4" ht="18.75" customHeight="1" x14ac:dyDescent="0.25">
      <c r="B45" s="13" t="s">
        <v>8</v>
      </c>
      <c r="C45" s="26">
        <f>SUBTOTAL(109,InventarioInicial[IMPORTE])</f>
        <v>5300</v>
      </c>
      <c r="D45" s="10"/>
    </row>
    <row r="46" spans="2:4" ht="18.75" customHeight="1" x14ac:dyDescent="0.25">
      <c r="B46" s="13"/>
      <c r="C46" s="27"/>
      <c r="D46" s="14"/>
    </row>
    <row r="47" spans="2:4" ht="18.75" customHeight="1" x14ac:dyDescent="0.25">
      <c r="B47" s="13"/>
      <c r="C47" s="27"/>
      <c r="D47" s="14"/>
    </row>
    <row r="48" spans="2:4" ht="18.75" customHeight="1" x14ac:dyDescent="0.25">
      <c r="B48" s="19" t="s">
        <v>34</v>
      </c>
      <c r="C48" s="20" t="s">
        <v>6</v>
      </c>
      <c r="D48" s="10"/>
    </row>
    <row r="49" spans="2:4" ht="18.75" customHeight="1" x14ac:dyDescent="0.25">
      <c r="B49" s="13" t="s">
        <v>35</v>
      </c>
      <c r="C49" s="26">
        <v>80</v>
      </c>
      <c r="D49" s="10"/>
    </row>
    <row r="50" spans="2:4" ht="18.75" customHeight="1" x14ac:dyDescent="0.25">
      <c r="B50" s="13" t="s">
        <v>8</v>
      </c>
      <c r="C50" s="26">
        <f>SUBTOTAL(109,GastosPromocionales12[IMPORTE])</f>
        <v>80</v>
      </c>
      <c r="D50" s="10"/>
    </row>
    <row r="51" spans="2:4" ht="18.75" customHeight="1" x14ac:dyDescent="0.25">
      <c r="B51" s="13"/>
      <c r="C51" s="27"/>
      <c r="D51" s="14"/>
    </row>
    <row r="52" spans="2:4" ht="18.75" customHeight="1" x14ac:dyDescent="0.25">
      <c r="C52" s="27"/>
      <c r="D52" s="10"/>
    </row>
    <row r="53" spans="2:4" ht="18.75" customHeight="1" x14ac:dyDescent="0.25">
      <c r="B53" s="19" t="s">
        <v>36</v>
      </c>
      <c r="C53" s="20" t="s">
        <v>6</v>
      </c>
      <c r="D53" s="10"/>
    </row>
    <row r="54" spans="2:4" ht="18.75" customHeight="1" x14ac:dyDescent="0.25">
      <c r="B54" s="13" t="s">
        <v>37</v>
      </c>
      <c r="C54" s="26">
        <v>1200</v>
      </c>
      <c r="D54" s="10"/>
    </row>
    <row r="55" spans="2:4" ht="18.75" customHeight="1" x14ac:dyDescent="0.25">
      <c r="B55" s="13" t="s">
        <v>38</v>
      </c>
      <c r="C55" s="26">
        <v>280</v>
      </c>
      <c r="D55" s="10"/>
    </row>
    <row r="56" spans="2:4" ht="18.75" customHeight="1" x14ac:dyDescent="0.25">
      <c r="B56" s="13" t="s">
        <v>39</v>
      </c>
      <c r="C56" s="26">
        <v>220</v>
      </c>
      <c r="D56" s="10"/>
    </row>
    <row r="57" spans="2:4" ht="18.75" customHeight="1" x14ac:dyDescent="0.25">
      <c r="B57" s="13" t="s">
        <v>8</v>
      </c>
      <c r="C57" s="26">
        <f>SUBTOTAL(109,GastosPromocionales[IMPORTE])</f>
        <v>1700</v>
      </c>
      <c r="D57" s="10"/>
    </row>
    <row r="58" spans="2:4" ht="18.75" customHeight="1" x14ac:dyDescent="0.25">
      <c r="B58" s="13"/>
      <c r="C58" s="27"/>
      <c r="D58" s="14"/>
    </row>
    <row r="59" spans="2:4" ht="18.75" customHeight="1" x14ac:dyDescent="0.25">
      <c r="C59" s="27"/>
      <c r="D59" s="10"/>
    </row>
    <row r="60" spans="2:4" ht="18.75" customHeight="1" x14ac:dyDescent="0.25">
      <c r="B60" s="19" t="s">
        <v>40</v>
      </c>
      <c r="C60" s="20" t="s">
        <v>6</v>
      </c>
      <c r="D60" s="10"/>
    </row>
    <row r="61" spans="2:4" ht="18.75" customHeight="1" x14ac:dyDescent="0.25">
      <c r="B61" s="13" t="s">
        <v>41</v>
      </c>
      <c r="C61" s="26">
        <v>1000</v>
      </c>
      <c r="D61" s="10"/>
    </row>
    <row r="62" spans="2:4" ht="18.75" customHeight="1" x14ac:dyDescent="0.25">
      <c r="B62" s="13" t="s">
        <v>42</v>
      </c>
      <c r="C62" s="26">
        <v>1000</v>
      </c>
      <c r="D62" s="10"/>
    </row>
    <row r="63" spans="2:4" ht="18.75" customHeight="1" x14ac:dyDescent="0.25">
      <c r="B63" s="13" t="s">
        <v>8</v>
      </c>
      <c r="C63" s="26">
        <f>SUBTOTAL(109,OtrosGastos[IMPORTE])</f>
        <v>2000</v>
      </c>
      <c r="D63" s="10"/>
    </row>
    <row r="64" spans="2:4" ht="18.75" customHeight="1" x14ac:dyDescent="0.25">
      <c r="C64" s="27"/>
      <c r="D64" s="10"/>
    </row>
    <row r="65" spans="1:4" ht="18.75" customHeight="1" x14ac:dyDescent="0.25">
      <c r="B65" s="13"/>
      <c r="C65" s="27"/>
      <c r="D65" s="14"/>
    </row>
    <row r="66" spans="1:4" ht="18.75" customHeight="1" x14ac:dyDescent="0.25">
      <c r="B66" s="16"/>
      <c r="C66" s="28"/>
      <c r="D66" s="16"/>
    </row>
    <row r="67" spans="1:4" ht="18.75" customHeight="1" x14ac:dyDescent="0.25">
      <c r="B67" s="21" t="s">
        <v>43</v>
      </c>
      <c r="C67" s="22" t="s">
        <v>44</v>
      </c>
      <c r="D67" s="10"/>
    </row>
    <row r="68" spans="1:4" ht="18.75" customHeight="1" x14ac:dyDescent="0.25">
      <c r="B68" s="13" t="str">
        <f>Inmobiliaria[[#Headers],[INMUEBLES]]</f>
        <v>INMUEBLES</v>
      </c>
      <c r="C68" s="26">
        <f>Inmobiliaria[[#Totals],[IMPORTE]]</f>
        <v>3800</v>
      </c>
      <c r="D68" s="10"/>
    </row>
    <row r="69" spans="1:4" ht="18.75" customHeight="1" x14ac:dyDescent="0.25">
      <c r="B69" s="13" t="str">
        <f>Mejoras[[#Headers],[MEJORAS EN LUGAR DE TRABAJO]]</f>
        <v>MEJORAS EN LUGAR DE TRABAJO</v>
      </c>
      <c r="C69" s="26">
        <f>Mejoras[[#Totals],[IMPORTE]]</f>
        <v>1040</v>
      </c>
      <c r="D69" s="10"/>
    </row>
    <row r="70" spans="1:4" ht="18.75" customHeight="1" x14ac:dyDescent="0.25">
      <c r="B70" s="13" t="str">
        <f>Capital[[#Headers],[EQUIPO PARA TRABAJO]]</f>
        <v>EQUIPO PARA TRABAJO</v>
      </c>
      <c r="C70" s="26">
        <f>Capital[[#Totals],[IMPORTE]]</f>
        <v>7090</v>
      </c>
      <c r="D70" s="10"/>
    </row>
    <row r="71" spans="1:4" ht="18.75" customHeight="1" x14ac:dyDescent="0.25">
      <c r="B71" s="13" t="str">
        <f>GastosAdministrativos[[#Headers],[GASTOS ADMINISTRATIVOS]]</f>
        <v>GASTOS ADMINISTRATIVOS</v>
      </c>
      <c r="C71" s="26">
        <f>GastosAdministrativos[[#Totals],[IMPORTE]]</f>
        <v>2300</v>
      </c>
      <c r="D71" s="10"/>
    </row>
    <row r="72" spans="1:4" ht="18.75" customHeight="1" x14ac:dyDescent="0.25">
      <c r="B72" s="13" t="str">
        <f>InventarioInicial[[#Headers],[INVENTARIO INICIAL]]</f>
        <v>INVENTARIO INICIAL</v>
      </c>
      <c r="C72" s="26">
        <f>InventarioInicial[[#Totals],[IMPORTE]]</f>
        <v>5300</v>
      </c>
      <c r="D72" s="10"/>
    </row>
    <row r="73" spans="1:4" ht="18.75" customHeight="1" x14ac:dyDescent="0.25">
      <c r="B73" s="13" t="str">
        <f>GastosPromocionales12[[#Headers],[SOFTWARE]]</f>
        <v>SOFTWARE</v>
      </c>
      <c r="C73" s="26">
        <f>GastosPromocionales12[[#Totals],[IMPORTE]]</f>
        <v>80</v>
      </c>
      <c r="D73" s="10"/>
    </row>
    <row r="74" spans="1:4" ht="18.75" customHeight="1" x14ac:dyDescent="0.25">
      <c r="B74" s="13" t="str">
        <f>GastosPromocionales[[#Headers],[MARKETING Y PAPELERÍA]]</f>
        <v>MARKETING Y PAPELERÍA</v>
      </c>
      <c r="C74" s="26">
        <f>GastosPromocionales[[#Totals],[IMPORTE]]</f>
        <v>1700</v>
      </c>
      <c r="D74" s="10"/>
    </row>
    <row r="75" spans="1:4" ht="18.75" customHeight="1" x14ac:dyDescent="0.25">
      <c r="B75" s="13" t="str">
        <f>OtrosGastos[[#Headers],[OTROS GASTOS]]</f>
        <v>OTROS GASTOS</v>
      </c>
      <c r="C75" s="26">
        <f>OtrosGastos[[#Totals],[IMPORTE]]</f>
        <v>2000</v>
      </c>
      <c r="D75" s="10"/>
    </row>
    <row r="76" spans="1:4" ht="18.75" customHeight="1" x14ac:dyDescent="0.25">
      <c r="B76" s="13" t="s">
        <v>45</v>
      </c>
      <c r="C76" s="26">
        <f>SUBTOTAL(109,GastosIniciales[TOTALES])</f>
        <v>23310</v>
      </c>
      <c r="D76" s="10"/>
    </row>
    <row r="77" spans="1:4" ht="18.75" customHeight="1" x14ac:dyDescent="0.25">
      <c r="C77" s="27"/>
      <c r="D77" s="10"/>
    </row>
    <row r="78" spans="1:4" ht="18.75" customHeight="1" x14ac:dyDescent="0.25">
      <c r="C78" s="27"/>
    </row>
    <row r="79" spans="1:4" ht="18.75" customHeight="1" x14ac:dyDescent="0.25">
      <c r="B79" s="18" t="s">
        <v>46</v>
      </c>
      <c r="C79" s="23"/>
    </row>
    <row r="80" spans="1:4" ht="18.75" customHeight="1" x14ac:dyDescent="0.25">
      <c r="A80" s="10" t="s">
        <v>47</v>
      </c>
      <c r="B80" s="24" t="s">
        <v>48</v>
      </c>
      <c r="C80" s="25" t="s">
        <v>6</v>
      </c>
    </row>
    <row r="81" spans="1:3" ht="18.75" customHeight="1" x14ac:dyDescent="0.25">
      <c r="A81" s="13"/>
      <c r="B81" s="15" t="s">
        <v>49</v>
      </c>
      <c r="C81" s="26">
        <v>4500</v>
      </c>
    </row>
    <row r="82" spans="1:3" ht="18.75" customHeight="1" x14ac:dyDescent="0.25">
      <c r="A82" s="13"/>
      <c r="B82" s="15" t="s">
        <v>50</v>
      </c>
      <c r="C82" s="26">
        <f>GastosIniciales[[#Totals],[TOTALES]]-C81</f>
        <v>18810</v>
      </c>
    </row>
  </sheetData>
  <dataValidations count="2">
    <dataValidation allowBlank="1" showInputMessage="1" showErrorMessage="1" sqref="B4 B6:C6 B11:C11 B17:C17 B37:C37 B42:C42 B48:C48 B53:C53 B60:C60 B67:C67" xr:uid="{00000000-0002-0000-0100-000000000000}"/>
    <dataValidation allowBlank="1" showInputMessage="1" showErrorMessage="1" prompt="Escriba el nombre de la inversión de los propietarios y el porcentaje de propiedad en esta columna, debajo de este encabezado." sqref="A80" xr:uid="{00000000-0002-0000-0100-000002000000}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drawing r:id="rId2"/>
  <tableParts count="1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autoPageBreaks="0" fitToPage="1"/>
  </sheetPr>
  <dimension ref="A1:D88"/>
  <sheetViews>
    <sheetView showGridLines="0" zoomScale="115" zoomScaleNormal="115" zoomScaleSheetLayoutView="100" workbookViewId="0"/>
  </sheetViews>
  <sheetFormatPr baseColWidth="10" defaultColWidth="9.140625" defaultRowHeight="21" customHeight="1" x14ac:dyDescent="0.25"/>
  <cols>
    <col min="1" max="1" width="2.5703125" style="10" customWidth="1"/>
    <col min="2" max="2" width="40.85546875" style="10" customWidth="1"/>
    <col min="3" max="3" width="18.140625" style="10" customWidth="1"/>
    <col min="4" max="4" width="23.5703125" style="12" customWidth="1"/>
    <col min="5" max="16384" width="9.140625" style="10"/>
  </cols>
  <sheetData>
    <row r="1" spans="1:4" ht="41.25" customHeight="1" x14ac:dyDescent="0.25">
      <c r="A1" s="6" t="s">
        <v>0</v>
      </c>
      <c r="B1" s="7" t="s">
        <v>1</v>
      </c>
      <c r="C1" s="8"/>
      <c r="D1" s="17" t="s">
        <v>51</v>
      </c>
    </row>
    <row r="2" spans="1:4" ht="21" customHeight="1" x14ac:dyDescent="0.25">
      <c r="B2" s="11"/>
    </row>
    <row r="3" spans="1:4" ht="16.5" customHeight="1" x14ac:dyDescent="0.25">
      <c r="B3" s="18" t="s">
        <v>3</v>
      </c>
    </row>
    <row r="4" spans="1:4" ht="16.5" customHeight="1" x14ac:dyDescent="0.25">
      <c r="B4" s="18" t="s">
        <v>4</v>
      </c>
    </row>
    <row r="5" spans="1:4" ht="18" customHeight="1" x14ac:dyDescent="0.25">
      <c r="B5" s="11"/>
    </row>
    <row r="6" spans="1:4" ht="18.75" customHeight="1" x14ac:dyDescent="0.25">
      <c r="B6" s="19" t="s">
        <v>5</v>
      </c>
      <c r="C6" s="20" t="s">
        <v>6</v>
      </c>
      <c r="D6" s="10"/>
    </row>
    <row r="7" spans="1:4" ht="18.75" customHeight="1" x14ac:dyDescent="0.25">
      <c r="B7" s="13" t="s">
        <v>52</v>
      </c>
      <c r="C7" s="29"/>
      <c r="D7" s="10"/>
    </row>
    <row r="8" spans="1:4" ht="18.75" customHeight="1" x14ac:dyDescent="0.25">
      <c r="B8" s="13" t="s">
        <v>53</v>
      </c>
      <c r="C8" s="29"/>
      <c r="D8" s="10"/>
    </row>
    <row r="9" spans="1:4" ht="18.75" customHeight="1" x14ac:dyDescent="0.25">
      <c r="B9" s="13" t="s">
        <v>54</v>
      </c>
      <c r="C9" s="29"/>
      <c r="D9" s="10"/>
    </row>
    <row r="10" spans="1:4" ht="18.75" customHeight="1" x14ac:dyDescent="0.25">
      <c r="B10" s="13" t="s">
        <v>55</v>
      </c>
      <c r="C10" s="26"/>
      <c r="D10" s="10"/>
    </row>
    <row r="11" spans="1:4" ht="18.75" customHeight="1" x14ac:dyDescent="0.25">
      <c r="B11" s="13" t="s">
        <v>8</v>
      </c>
      <c r="C11" s="26">
        <f>SUBTOTAL(109,Inmobiliaria39[IMPORTE])</f>
        <v>0</v>
      </c>
      <c r="D11" s="10"/>
    </row>
    <row r="12" spans="1:4" ht="18.75" customHeight="1" x14ac:dyDescent="0.25">
      <c r="B12" s="13"/>
      <c r="C12" s="27"/>
      <c r="D12" s="14"/>
    </row>
    <row r="13" spans="1:4" ht="18.75" customHeight="1" x14ac:dyDescent="0.25">
      <c r="C13" s="27"/>
      <c r="D13" s="10"/>
    </row>
    <row r="14" spans="1:4" ht="18.75" customHeight="1" x14ac:dyDescent="0.25">
      <c r="B14" s="19" t="s">
        <v>9</v>
      </c>
      <c r="C14" s="20" t="s">
        <v>6</v>
      </c>
      <c r="D14" s="10"/>
    </row>
    <row r="15" spans="1:4" ht="18.75" customHeight="1" x14ac:dyDescent="0.25">
      <c r="B15" s="13" t="s">
        <v>56</v>
      </c>
      <c r="C15" s="26"/>
      <c r="D15" s="10"/>
    </row>
    <row r="16" spans="1:4" ht="18.75" customHeight="1" x14ac:dyDescent="0.25">
      <c r="B16" s="13" t="s">
        <v>57</v>
      </c>
      <c r="C16" s="26"/>
      <c r="D16" s="10"/>
    </row>
    <row r="17" spans="2:4" ht="18.75" customHeight="1" x14ac:dyDescent="0.25">
      <c r="B17" s="13" t="s">
        <v>58</v>
      </c>
      <c r="C17" s="26"/>
      <c r="D17" s="10"/>
    </row>
    <row r="18" spans="2:4" ht="18.75" customHeight="1" x14ac:dyDescent="0.25">
      <c r="B18" s="13" t="s">
        <v>59</v>
      </c>
      <c r="C18" s="26"/>
      <c r="D18" s="10"/>
    </row>
    <row r="19" spans="2:4" ht="18.75" customHeight="1" x14ac:dyDescent="0.25">
      <c r="B19" s="13" t="s">
        <v>8</v>
      </c>
      <c r="C19" s="26">
        <f>SUBTOTAL(109,Mejoras40[IMPORTE])</f>
        <v>0</v>
      </c>
      <c r="D19" s="10"/>
    </row>
    <row r="20" spans="2:4" ht="18.75" customHeight="1" x14ac:dyDescent="0.25">
      <c r="B20" s="13"/>
      <c r="C20" s="27"/>
      <c r="D20" s="14"/>
    </row>
    <row r="21" spans="2:4" ht="18.75" customHeight="1" x14ac:dyDescent="0.25">
      <c r="C21" s="27"/>
      <c r="D21" s="10"/>
    </row>
    <row r="22" spans="2:4" ht="18.75" customHeight="1" x14ac:dyDescent="0.25">
      <c r="B22" s="19" t="s">
        <v>12</v>
      </c>
      <c r="C22" s="20" t="s">
        <v>6</v>
      </c>
      <c r="D22" s="10"/>
    </row>
    <row r="23" spans="2:4" ht="18.75" customHeight="1" x14ac:dyDescent="0.25">
      <c r="B23" s="13" t="s">
        <v>60</v>
      </c>
      <c r="C23" s="26"/>
      <c r="D23" s="10"/>
    </row>
    <row r="24" spans="2:4" ht="18.75" customHeight="1" x14ac:dyDescent="0.25">
      <c r="B24" s="13" t="s">
        <v>61</v>
      </c>
      <c r="C24" s="26"/>
      <c r="D24" s="10"/>
    </row>
    <row r="25" spans="2:4" ht="18.75" customHeight="1" x14ac:dyDescent="0.25">
      <c r="B25" s="13" t="s">
        <v>62</v>
      </c>
      <c r="C25" s="26"/>
      <c r="D25" s="10"/>
    </row>
    <row r="26" spans="2:4" ht="18.75" customHeight="1" x14ac:dyDescent="0.25">
      <c r="B26" s="13" t="s">
        <v>63</v>
      </c>
      <c r="C26" s="26"/>
      <c r="D26" s="10"/>
    </row>
    <row r="27" spans="2:4" ht="18.75" customHeight="1" x14ac:dyDescent="0.25">
      <c r="B27" s="13" t="s">
        <v>64</v>
      </c>
      <c r="C27" s="26"/>
      <c r="D27" s="10"/>
    </row>
    <row r="28" spans="2:4" ht="18.75" customHeight="1" x14ac:dyDescent="0.25">
      <c r="B28" s="13" t="s">
        <v>8</v>
      </c>
      <c r="C28" s="26">
        <f>SUBTOTAL(109,Capital41[IMPORTE])</f>
        <v>0</v>
      </c>
      <c r="D28" s="10"/>
    </row>
    <row r="29" spans="2:4" ht="18.75" customHeight="1" x14ac:dyDescent="0.25">
      <c r="B29" s="13"/>
      <c r="C29" s="27"/>
      <c r="D29" s="14"/>
    </row>
    <row r="30" spans="2:4" ht="18.75" customHeight="1" x14ac:dyDescent="0.25">
      <c r="C30" s="27"/>
      <c r="D30" s="10"/>
    </row>
    <row r="31" spans="2:4" ht="18.75" customHeight="1" x14ac:dyDescent="0.25">
      <c r="B31" s="19" t="s">
        <v>29</v>
      </c>
      <c r="C31" s="20" t="s">
        <v>6</v>
      </c>
      <c r="D31" s="10"/>
    </row>
    <row r="32" spans="2:4" ht="18.75" customHeight="1" x14ac:dyDescent="0.25">
      <c r="B32" s="13" t="s">
        <v>65</v>
      </c>
      <c r="C32" s="29"/>
      <c r="D32" s="10"/>
    </row>
    <row r="33" spans="2:4" ht="18.75" customHeight="1" x14ac:dyDescent="0.25">
      <c r="B33" s="13" t="s">
        <v>66</v>
      </c>
      <c r="C33" s="29"/>
      <c r="D33" s="10"/>
    </row>
    <row r="34" spans="2:4" ht="18.75" customHeight="1" x14ac:dyDescent="0.25">
      <c r="B34" s="13" t="s">
        <v>30</v>
      </c>
      <c r="C34" s="29"/>
      <c r="D34" s="10"/>
    </row>
    <row r="35" spans="2:4" ht="18.75" customHeight="1" x14ac:dyDescent="0.25">
      <c r="B35" s="13" t="s">
        <v>67</v>
      </c>
      <c r="C35" s="29"/>
      <c r="D35" s="10"/>
    </row>
    <row r="36" spans="2:4" ht="18.75" customHeight="1" x14ac:dyDescent="0.25">
      <c r="B36" s="13" t="s">
        <v>68</v>
      </c>
      <c r="C36" s="29"/>
      <c r="D36" s="10"/>
    </row>
    <row r="37" spans="2:4" ht="18.75" customHeight="1" x14ac:dyDescent="0.25">
      <c r="B37" s="13" t="s">
        <v>8</v>
      </c>
      <c r="C37" s="26">
        <f>SUBTOTAL(109,GastosAdministrativos42[IMPORTE])</f>
        <v>0</v>
      </c>
      <c r="D37" s="10"/>
    </row>
    <row r="38" spans="2:4" ht="18.75" customHeight="1" x14ac:dyDescent="0.25">
      <c r="B38" s="13"/>
      <c r="C38" s="27"/>
      <c r="D38" s="14"/>
    </row>
    <row r="39" spans="2:4" ht="18.75" customHeight="1" x14ac:dyDescent="0.25">
      <c r="C39" s="27"/>
      <c r="D39" s="10"/>
    </row>
    <row r="40" spans="2:4" ht="18.75" customHeight="1" x14ac:dyDescent="0.25">
      <c r="B40" s="19" t="s">
        <v>31</v>
      </c>
      <c r="C40" s="20" t="s">
        <v>6</v>
      </c>
      <c r="D40" s="10"/>
    </row>
    <row r="41" spans="2:4" ht="18.75" customHeight="1" x14ac:dyDescent="0.25">
      <c r="B41" s="13" t="s">
        <v>69</v>
      </c>
      <c r="C41" s="29"/>
      <c r="D41" s="10"/>
    </row>
    <row r="42" spans="2:4" ht="18.75" customHeight="1" x14ac:dyDescent="0.25">
      <c r="B42" s="13" t="s">
        <v>70</v>
      </c>
      <c r="C42" s="29"/>
      <c r="D42" s="10"/>
    </row>
    <row r="43" spans="2:4" ht="18.75" customHeight="1" x14ac:dyDescent="0.25">
      <c r="B43" s="13" t="s">
        <v>71</v>
      </c>
      <c r="C43" s="29"/>
      <c r="D43" s="10"/>
    </row>
    <row r="44" spans="2:4" ht="18.75" customHeight="1" x14ac:dyDescent="0.25">
      <c r="B44" s="13" t="s">
        <v>72</v>
      </c>
      <c r="C44" s="26"/>
      <c r="D44" s="10"/>
    </row>
    <row r="45" spans="2:4" ht="18.75" customHeight="1" x14ac:dyDescent="0.25">
      <c r="B45" s="13" t="s">
        <v>73</v>
      </c>
      <c r="C45" s="26"/>
      <c r="D45" s="10"/>
    </row>
    <row r="46" spans="2:4" ht="18.75" customHeight="1" x14ac:dyDescent="0.25">
      <c r="B46" s="13" t="s">
        <v>8</v>
      </c>
      <c r="C46" s="26">
        <f>SUBTOTAL(109,InventarioInicial43[IMPORTE])</f>
        <v>0</v>
      </c>
      <c r="D46" s="10"/>
    </row>
    <row r="47" spans="2:4" ht="18.75" customHeight="1" x14ac:dyDescent="0.25">
      <c r="B47" s="13"/>
      <c r="C47" s="27"/>
      <c r="D47" s="14"/>
    </row>
    <row r="48" spans="2:4" ht="18.75" customHeight="1" x14ac:dyDescent="0.25">
      <c r="B48" s="13"/>
      <c r="C48" s="27"/>
      <c r="D48" s="14"/>
    </row>
    <row r="49" spans="2:4" ht="18.75" customHeight="1" x14ac:dyDescent="0.25">
      <c r="B49" s="19" t="s">
        <v>34</v>
      </c>
      <c r="C49" s="20" t="s">
        <v>6</v>
      </c>
      <c r="D49" s="10"/>
    </row>
    <row r="50" spans="2:4" ht="18.75" customHeight="1" x14ac:dyDescent="0.25">
      <c r="B50" s="13" t="s">
        <v>74</v>
      </c>
      <c r="C50" s="29"/>
      <c r="D50" s="10"/>
    </row>
    <row r="51" spans="2:4" ht="18.75" customHeight="1" x14ac:dyDescent="0.25">
      <c r="B51" s="13" t="s">
        <v>75</v>
      </c>
      <c r="C51" s="29"/>
      <c r="D51" s="10"/>
    </row>
    <row r="52" spans="2:4" ht="18.75" customHeight="1" x14ac:dyDescent="0.25">
      <c r="B52" s="13" t="s">
        <v>76</v>
      </c>
      <c r="C52" s="29"/>
      <c r="D52" s="10"/>
    </row>
    <row r="53" spans="2:4" ht="18.75" customHeight="1" x14ac:dyDescent="0.25">
      <c r="B53" s="13" t="s">
        <v>77</v>
      </c>
      <c r="C53" s="29"/>
      <c r="D53" s="10"/>
    </row>
    <row r="54" spans="2:4" ht="18.75" customHeight="1" x14ac:dyDescent="0.25">
      <c r="B54" s="13" t="s">
        <v>8</v>
      </c>
      <c r="C54" s="26">
        <f>SUBTOTAL(109,GastosPromocionales1247[IMPORTE])</f>
        <v>0</v>
      </c>
      <c r="D54" s="10"/>
    </row>
    <row r="55" spans="2:4" ht="18.75" customHeight="1" x14ac:dyDescent="0.25">
      <c r="B55" s="13"/>
      <c r="C55" s="27"/>
      <c r="D55" s="14"/>
    </row>
    <row r="56" spans="2:4" ht="18.75" customHeight="1" x14ac:dyDescent="0.25">
      <c r="C56" s="27"/>
      <c r="D56" s="10"/>
    </row>
    <row r="57" spans="2:4" ht="18.75" customHeight="1" x14ac:dyDescent="0.25">
      <c r="B57" s="19" t="s">
        <v>36</v>
      </c>
      <c r="C57" s="20" t="s">
        <v>6</v>
      </c>
      <c r="D57" s="10"/>
    </row>
    <row r="58" spans="2:4" ht="18.75" customHeight="1" x14ac:dyDescent="0.25">
      <c r="B58" s="13" t="s">
        <v>37</v>
      </c>
      <c r="C58" s="29"/>
      <c r="D58" s="10"/>
    </row>
    <row r="59" spans="2:4" ht="18.75" customHeight="1" x14ac:dyDescent="0.25">
      <c r="B59" s="13" t="s">
        <v>78</v>
      </c>
      <c r="C59" s="29"/>
      <c r="D59" s="10"/>
    </row>
    <row r="60" spans="2:4" ht="18.75" customHeight="1" x14ac:dyDescent="0.25">
      <c r="B60" s="13" t="s">
        <v>79</v>
      </c>
      <c r="C60" s="29"/>
      <c r="D60" s="10"/>
    </row>
    <row r="61" spans="2:4" ht="18.75" customHeight="1" x14ac:dyDescent="0.25">
      <c r="B61" s="13" t="s">
        <v>80</v>
      </c>
      <c r="C61" s="26"/>
      <c r="D61" s="10"/>
    </row>
    <row r="62" spans="2:4" ht="18.75" customHeight="1" x14ac:dyDescent="0.25">
      <c r="B62" s="13" t="s">
        <v>81</v>
      </c>
      <c r="C62" s="26"/>
      <c r="D62" s="10"/>
    </row>
    <row r="63" spans="2:4" ht="18.75" customHeight="1" x14ac:dyDescent="0.25">
      <c r="B63" s="13" t="s">
        <v>8</v>
      </c>
      <c r="C63" s="26">
        <f>SUBTOTAL(109,GastosPromocionales44[IMPORTE])</f>
        <v>0</v>
      </c>
      <c r="D63" s="10"/>
    </row>
    <row r="64" spans="2:4" ht="18.75" customHeight="1" x14ac:dyDescent="0.25">
      <c r="B64" s="13"/>
      <c r="C64" s="27"/>
      <c r="D64" s="14"/>
    </row>
    <row r="65" spans="2:4" ht="18.75" customHeight="1" x14ac:dyDescent="0.25">
      <c r="C65" s="27"/>
      <c r="D65" s="10"/>
    </row>
    <row r="66" spans="2:4" ht="18.75" customHeight="1" x14ac:dyDescent="0.25">
      <c r="B66" s="19" t="s">
        <v>40</v>
      </c>
      <c r="C66" s="20" t="s">
        <v>6</v>
      </c>
      <c r="D66" s="10"/>
    </row>
    <row r="67" spans="2:4" ht="18.75" customHeight="1" x14ac:dyDescent="0.25">
      <c r="B67" s="13" t="s">
        <v>41</v>
      </c>
      <c r="C67" s="26"/>
      <c r="D67" s="10"/>
    </row>
    <row r="68" spans="2:4" ht="18.75" customHeight="1" x14ac:dyDescent="0.25">
      <c r="B68" s="13" t="s">
        <v>42</v>
      </c>
      <c r="C68" s="26"/>
      <c r="D68" s="10"/>
    </row>
    <row r="69" spans="2:4" ht="18.75" customHeight="1" x14ac:dyDescent="0.25">
      <c r="B69" s="13" t="s">
        <v>8</v>
      </c>
      <c r="C69" s="26">
        <f>SUBTOTAL(109,OtrosGastos45[IMPORTE])</f>
        <v>0</v>
      </c>
      <c r="D69" s="10"/>
    </row>
    <row r="70" spans="2:4" ht="18.75" customHeight="1" x14ac:dyDescent="0.25">
      <c r="C70" s="27"/>
      <c r="D70" s="10"/>
    </row>
    <row r="71" spans="2:4" ht="18.75" customHeight="1" x14ac:dyDescent="0.25">
      <c r="B71" s="13"/>
      <c r="C71" s="27"/>
      <c r="D71" s="14"/>
    </row>
    <row r="72" spans="2:4" ht="18.75" customHeight="1" x14ac:dyDescent="0.25">
      <c r="B72" s="16"/>
      <c r="C72" s="28"/>
      <c r="D72" s="16"/>
    </row>
    <row r="73" spans="2:4" ht="18.75" customHeight="1" x14ac:dyDescent="0.25">
      <c r="B73" s="21" t="s">
        <v>43</v>
      </c>
      <c r="C73" s="22" t="s">
        <v>44</v>
      </c>
      <c r="D73" s="10"/>
    </row>
    <row r="74" spans="2:4" ht="18.75" customHeight="1" x14ac:dyDescent="0.25">
      <c r="B74" s="13" t="str">
        <f>Inmobiliaria39[[#Headers],[INMUEBLES]]</f>
        <v>INMUEBLES</v>
      </c>
      <c r="C74" s="26">
        <f>Inmobiliaria39[[#Totals],[IMPORTE]]</f>
        <v>0</v>
      </c>
      <c r="D74" s="10"/>
    </row>
    <row r="75" spans="2:4" ht="18.75" customHeight="1" x14ac:dyDescent="0.25">
      <c r="B75" s="13" t="str">
        <f>Mejoras40[[#Headers],[MEJORAS EN LUGAR DE TRABAJO]]</f>
        <v>MEJORAS EN LUGAR DE TRABAJO</v>
      </c>
      <c r="C75" s="26">
        <f>Mejoras40[[#Totals],[IMPORTE]]</f>
        <v>0</v>
      </c>
      <c r="D75" s="10"/>
    </row>
    <row r="76" spans="2:4" ht="18.75" customHeight="1" x14ac:dyDescent="0.25">
      <c r="B76" s="13" t="str">
        <f>Capital41[[#Headers],[EQUIPO PARA TRABAJO]]</f>
        <v>EQUIPO PARA TRABAJO</v>
      </c>
      <c r="C76" s="26">
        <f>Capital41[[#Totals],[IMPORTE]]</f>
        <v>0</v>
      </c>
      <c r="D76" s="10"/>
    </row>
    <row r="77" spans="2:4" ht="18.75" customHeight="1" x14ac:dyDescent="0.25">
      <c r="B77" s="13" t="str">
        <f>GastosAdministrativos42[[#Headers],[GASTOS ADMINISTRATIVOS]]</f>
        <v>GASTOS ADMINISTRATIVOS</v>
      </c>
      <c r="C77" s="26">
        <f>GastosAdministrativos42[[#Totals],[IMPORTE]]</f>
        <v>0</v>
      </c>
      <c r="D77" s="10"/>
    </row>
    <row r="78" spans="2:4" ht="18.75" customHeight="1" x14ac:dyDescent="0.25">
      <c r="B78" s="13" t="str">
        <f>InventarioInicial43[[#Headers],[INVENTARIO INICIAL]]</f>
        <v>INVENTARIO INICIAL</v>
      </c>
      <c r="C78" s="26">
        <f>InventarioInicial43[[#Totals],[IMPORTE]]</f>
        <v>0</v>
      </c>
      <c r="D78" s="10"/>
    </row>
    <row r="79" spans="2:4" ht="18.75" customHeight="1" x14ac:dyDescent="0.25">
      <c r="B79" s="13" t="str">
        <f>GastosPromocionales1247[[#Headers],[SOFTWARE]]</f>
        <v>SOFTWARE</v>
      </c>
      <c r="C79" s="26">
        <f>GastosPromocionales1247[[#Totals],[IMPORTE]]</f>
        <v>0</v>
      </c>
      <c r="D79" s="10"/>
    </row>
    <row r="80" spans="2:4" ht="18.75" customHeight="1" x14ac:dyDescent="0.25">
      <c r="B80" s="13" t="str">
        <f>GastosPromocionales44[[#Headers],[MARKETING Y PAPELERÍA]]</f>
        <v>MARKETING Y PAPELERÍA</v>
      </c>
      <c r="C80" s="26">
        <f>GastosPromocionales44[[#Totals],[IMPORTE]]</f>
        <v>0</v>
      </c>
      <c r="D80" s="10"/>
    </row>
    <row r="81" spans="1:4" ht="18.75" customHeight="1" x14ac:dyDescent="0.25">
      <c r="B81" s="13" t="str">
        <f>OtrosGastos45[[#Headers],[OTROS GASTOS]]</f>
        <v>OTROS GASTOS</v>
      </c>
      <c r="C81" s="26">
        <f>OtrosGastos45[[#Totals],[IMPORTE]]</f>
        <v>0</v>
      </c>
      <c r="D81" s="10"/>
    </row>
    <row r="82" spans="1:4" ht="18.75" customHeight="1" x14ac:dyDescent="0.25">
      <c r="B82" s="13" t="s">
        <v>45</v>
      </c>
      <c r="C82" s="26">
        <f>SUBTOTAL(109,GastosIniciales46[TOTALES])</f>
        <v>0</v>
      </c>
      <c r="D82" s="10"/>
    </row>
    <row r="83" spans="1:4" ht="18.75" customHeight="1" x14ac:dyDescent="0.25">
      <c r="C83" s="27"/>
      <c r="D83" s="10"/>
    </row>
    <row r="84" spans="1:4" ht="18.75" customHeight="1" x14ac:dyDescent="0.25">
      <c r="C84" s="27"/>
    </row>
    <row r="85" spans="1:4" ht="18.75" customHeight="1" x14ac:dyDescent="0.25">
      <c r="B85" s="18" t="s">
        <v>46</v>
      </c>
      <c r="C85" s="23"/>
    </row>
    <row r="86" spans="1:4" ht="18.75" customHeight="1" x14ac:dyDescent="0.25">
      <c r="A86" s="10" t="s">
        <v>47</v>
      </c>
      <c r="B86" s="24" t="s">
        <v>48</v>
      </c>
      <c r="C86" s="25" t="s">
        <v>6</v>
      </c>
    </row>
    <row r="87" spans="1:4" s="12" customFormat="1" ht="18.75" customHeight="1" x14ac:dyDescent="0.25">
      <c r="A87" s="13"/>
      <c r="B87" s="15" t="s">
        <v>49</v>
      </c>
      <c r="C87" s="26"/>
    </row>
    <row r="88" spans="1:4" s="12" customFormat="1" ht="18.75" customHeight="1" x14ac:dyDescent="0.25">
      <c r="A88" s="13"/>
      <c r="B88" s="15" t="s">
        <v>50</v>
      </c>
      <c r="C88" s="26">
        <f>GastosIniciales46[[#Totals],[TOTALES]]-C87</f>
        <v>0</v>
      </c>
    </row>
  </sheetData>
  <dataValidations count="2">
    <dataValidation allowBlank="1" showInputMessage="1" showErrorMessage="1" sqref="B1 B3:B5 C7:C9 C32:C36 C41:C43 B49 C49:C53 C58:C60 B85 B83:D83 B73:C73 B65:D65 B56:D56 B40:C40 B57:C57 B39:D39 B31:C31 B30:D30 B22:C22 B21:D21 B14:C14 B13:D13 B66:C66 B6:C6 D1" xr:uid="{00000000-0002-0000-0200-000000000000}"/>
    <dataValidation allowBlank="1" showInputMessage="1" showErrorMessage="1" prompt="Escriba el nombre de la inversión de los propietarios y el porcentaje de propiedad en esta columna, debajo de este encabezado." sqref="A86" xr:uid="{00000000-0002-0000-0200-000010000000}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drawing r:id="rId2"/>
  <tableParts count="1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Presentación</vt:lpstr>
      <vt:lpstr>Ejemplo inversión inicial</vt:lpstr>
      <vt:lpstr>Inversión</vt:lpstr>
      <vt:lpstr>'Ejemplo inversión inicial'!Área_de_impresión</vt:lpstr>
      <vt:lpstr>Inversión!Área_de_impresión</vt:lpstr>
    </vt:vector>
  </TitlesOfParts>
  <Company>www.jorgeromero.org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Flujo de caja</dc:title>
  <dc:creator>www.jorgeromero.org</dc:creator>
  <cp:lastModifiedBy>DELL</cp:lastModifiedBy>
  <dcterms:created xsi:type="dcterms:W3CDTF">2020-06-15T19:26:07Z</dcterms:created>
  <dcterms:modified xsi:type="dcterms:W3CDTF">2025-04-24T20:17:47Z</dcterms:modified>
</cp:coreProperties>
</file>