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omments4.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C:\Users\DELL\Desktop\Proyectos\Youtube\Plantillas Excel\"/>
    </mc:Choice>
  </mc:AlternateContent>
  <xr:revisionPtr revIDLastSave="0" documentId="13_ncr:1_{56E9EBCC-808A-4D9C-B99D-D46FFEF21493}" xr6:coauthVersionLast="47" xr6:coauthVersionMax="47" xr10:uidLastSave="{00000000-0000-0000-0000-000000000000}"/>
  <bookViews>
    <workbookView xWindow="-120" yWindow="-120" windowWidth="20730" windowHeight="11160" xr2:uid="{00000000-000D-0000-FFFF-FFFF00000000}"/>
  </bookViews>
  <sheets>
    <sheet name="Descripcion" sheetId="2" r:id="rId1"/>
    <sheet name="Ejemplo estados financieros" sheetId="14" r:id="rId2"/>
    <sheet name="Plantilla estados financieros" sheetId="27" r:id="rId3"/>
    <sheet name="Ejemplo control financiero" sheetId="30" r:id="rId4"/>
    <sheet name="Plantilla control financiero" sheetId="31" r:id="rId5"/>
  </sheets>
  <definedNames>
    <definedName name="Activos_Corrientes">#REF!</definedName>
    <definedName name="Activos_Totales">#REF!</definedName>
    <definedName name="Gtos_financieros">#REF!</definedName>
    <definedName name="Impuestos">#REF!</definedName>
    <definedName name="Ingresos_netos">#REF!</definedName>
    <definedName name="Pasivos_Corrientes">#REF!</definedName>
    <definedName name="Pasivos_Totales">#REF!</definedName>
    <definedName name="Utilidades_retenidas">#REF!</definedName>
    <definedName name="Valor_mercado">#REF!</definedName>
    <definedName name="Ventas_netas">#REF!</definedName>
  </definedNames>
  <calcPr calcId="191029" iterate="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67" i="31" l="1"/>
  <c r="C180" i="31" s="1"/>
  <c r="D167" i="31"/>
  <c r="D180" i="31" s="1"/>
  <c r="E167" i="31"/>
  <c r="E180" i="31" s="1"/>
  <c r="F167" i="31"/>
  <c r="F180" i="31" s="1"/>
  <c r="G167" i="31"/>
  <c r="G180" i="31" s="1"/>
  <c r="H167" i="31"/>
  <c r="H180" i="31" s="1"/>
  <c r="I167" i="31"/>
  <c r="I180" i="31" s="1"/>
  <c r="J167" i="31"/>
  <c r="J180" i="31" s="1"/>
  <c r="K167" i="31"/>
  <c r="K180" i="31" s="1"/>
  <c r="L167" i="31"/>
  <c r="L180" i="31" s="1"/>
  <c r="M167" i="31"/>
  <c r="M180" i="31" s="1"/>
  <c r="B167" i="31"/>
  <c r="B180" i="31" s="1"/>
  <c r="L155" i="31"/>
  <c r="M155" i="31"/>
  <c r="L146" i="31"/>
  <c r="M146" i="31"/>
  <c r="L137" i="31"/>
  <c r="M137" i="31"/>
  <c r="L143" i="31"/>
  <c r="M143" i="31"/>
  <c r="L124" i="31"/>
  <c r="M124" i="31"/>
  <c r="L132" i="31"/>
  <c r="M132" i="31"/>
  <c r="M133" i="31" s="1"/>
  <c r="L121" i="31"/>
  <c r="M121" i="31"/>
  <c r="F83" i="31"/>
  <c r="G83" i="31"/>
  <c r="F70" i="31"/>
  <c r="G70" i="31"/>
  <c r="F54" i="31"/>
  <c r="G54" i="31"/>
  <c r="F47" i="31"/>
  <c r="G47" i="31"/>
  <c r="F36" i="31"/>
  <c r="G36" i="31"/>
  <c r="G37" i="31" s="1"/>
  <c r="F25" i="31"/>
  <c r="G25" i="31"/>
  <c r="K155" i="31"/>
  <c r="J155" i="31"/>
  <c r="I155" i="31"/>
  <c r="H155" i="31"/>
  <c r="G155" i="31"/>
  <c r="F155" i="31"/>
  <c r="E155" i="31"/>
  <c r="D155" i="31"/>
  <c r="C155" i="31"/>
  <c r="B155" i="31"/>
  <c r="B150" i="31"/>
  <c r="K146" i="31"/>
  <c r="J146" i="31"/>
  <c r="I146" i="31"/>
  <c r="H146" i="31"/>
  <c r="G146" i="31"/>
  <c r="F146" i="31"/>
  <c r="E146" i="31"/>
  <c r="D146" i="31"/>
  <c r="C146" i="31"/>
  <c r="B146" i="31"/>
  <c r="K143" i="31"/>
  <c r="J143" i="31"/>
  <c r="I143" i="31"/>
  <c r="H143" i="31"/>
  <c r="G143" i="31"/>
  <c r="F143" i="31"/>
  <c r="E143" i="31"/>
  <c r="D143" i="31"/>
  <c r="C143" i="31"/>
  <c r="B143" i="31"/>
  <c r="K137" i="31"/>
  <c r="J137" i="31"/>
  <c r="I137" i="31"/>
  <c r="H137" i="31"/>
  <c r="G137" i="31"/>
  <c r="F137" i="31"/>
  <c r="E137" i="31"/>
  <c r="D137" i="31"/>
  <c r="C137" i="31"/>
  <c r="B137" i="31"/>
  <c r="K132" i="31"/>
  <c r="J132" i="31"/>
  <c r="I132" i="31"/>
  <c r="H132" i="31"/>
  <c r="G132" i="31"/>
  <c r="F132" i="31"/>
  <c r="E132" i="31"/>
  <c r="D132" i="31"/>
  <c r="C132" i="31"/>
  <c r="B132" i="31"/>
  <c r="K124" i="31"/>
  <c r="J124" i="31"/>
  <c r="I124" i="31"/>
  <c r="H124" i="31"/>
  <c r="G124" i="31"/>
  <c r="F124" i="31"/>
  <c r="E124" i="31"/>
  <c r="D124" i="31"/>
  <c r="C124" i="31"/>
  <c r="B124" i="31"/>
  <c r="K121" i="31"/>
  <c r="K133" i="31" s="1"/>
  <c r="J121" i="31"/>
  <c r="J133" i="31" s="1"/>
  <c r="I121" i="31"/>
  <c r="I133" i="31" s="1"/>
  <c r="H121" i="31"/>
  <c r="G121" i="31"/>
  <c r="G133" i="31" s="1"/>
  <c r="F121" i="31"/>
  <c r="F133" i="31" s="1"/>
  <c r="E121" i="31"/>
  <c r="E133" i="31" s="1"/>
  <c r="D121" i="31"/>
  <c r="C121" i="31"/>
  <c r="C133" i="31" s="1"/>
  <c r="B121" i="31"/>
  <c r="B133" i="31" s="1"/>
  <c r="E83" i="31"/>
  <c r="D83" i="31"/>
  <c r="C83" i="31"/>
  <c r="B83" i="31"/>
  <c r="E70" i="31"/>
  <c r="D70" i="31"/>
  <c r="C70" i="31"/>
  <c r="B70" i="31"/>
  <c r="E54" i="31"/>
  <c r="D54" i="31"/>
  <c r="C54" i="31"/>
  <c r="B54" i="31"/>
  <c r="E47" i="31"/>
  <c r="D47" i="31"/>
  <c r="D55" i="31" s="1"/>
  <c r="C47" i="31"/>
  <c r="C55" i="31" s="1"/>
  <c r="B47" i="31"/>
  <c r="B55" i="31" s="1"/>
  <c r="E36" i="31"/>
  <c r="D36" i="31"/>
  <c r="C36" i="31"/>
  <c r="B36" i="31"/>
  <c r="E25" i="31"/>
  <c r="D25" i="31"/>
  <c r="C25" i="31"/>
  <c r="B25" i="31"/>
  <c r="E25" i="30"/>
  <c r="C180" i="30"/>
  <c r="D180" i="30"/>
  <c r="E180" i="30"/>
  <c r="E193" i="30" s="1"/>
  <c r="F180" i="30"/>
  <c r="G180" i="30"/>
  <c r="H180" i="30"/>
  <c r="I180" i="30"/>
  <c r="I193" i="30" s="1"/>
  <c r="J180" i="30"/>
  <c r="K180" i="30"/>
  <c r="B180" i="30"/>
  <c r="B193" i="30" s="1"/>
  <c r="C179" i="30"/>
  <c r="D179" i="30"/>
  <c r="E179" i="30"/>
  <c r="F179" i="30"/>
  <c r="G179" i="30"/>
  <c r="H179" i="30"/>
  <c r="I179" i="30"/>
  <c r="J179" i="30"/>
  <c r="K179" i="30"/>
  <c r="B179" i="30"/>
  <c r="B192" i="30" s="1"/>
  <c r="K178" i="30"/>
  <c r="J178" i="30"/>
  <c r="I178" i="30"/>
  <c r="H178" i="30"/>
  <c r="H191" i="30" s="1"/>
  <c r="G178" i="30"/>
  <c r="F178" i="30"/>
  <c r="E178" i="30"/>
  <c r="D178" i="30"/>
  <c r="D191" i="30" s="1"/>
  <c r="C178" i="30"/>
  <c r="B178" i="30"/>
  <c r="B191" i="30" s="1"/>
  <c r="K177" i="30"/>
  <c r="J177" i="30"/>
  <c r="I177" i="30"/>
  <c r="H177" i="30"/>
  <c r="G177" i="30"/>
  <c r="F177" i="30"/>
  <c r="E177" i="30"/>
  <c r="D177" i="30"/>
  <c r="D190" i="30" s="1"/>
  <c r="C177" i="30"/>
  <c r="F190" i="30"/>
  <c r="J190" i="30"/>
  <c r="B177" i="30"/>
  <c r="C162" i="30"/>
  <c r="D162" i="30"/>
  <c r="E162" i="30"/>
  <c r="F162" i="30"/>
  <c r="F176" i="30" s="1"/>
  <c r="G162" i="30"/>
  <c r="H162" i="30"/>
  <c r="I162" i="30"/>
  <c r="J162" i="30"/>
  <c r="J176" i="30" s="1"/>
  <c r="K162" i="30"/>
  <c r="B162" i="30"/>
  <c r="F158" i="30"/>
  <c r="G158" i="30"/>
  <c r="H158" i="30"/>
  <c r="I158" i="30"/>
  <c r="J158" i="30"/>
  <c r="K158" i="30"/>
  <c r="C155" i="30"/>
  <c r="D155" i="30"/>
  <c r="E155" i="30"/>
  <c r="F155" i="30"/>
  <c r="G155" i="30"/>
  <c r="H155" i="30"/>
  <c r="I155" i="30"/>
  <c r="J155" i="30"/>
  <c r="K155" i="30"/>
  <c r="B155" i="30"/>
  <c r="D147" i="30"/>
  <c r="E147" i="30" s="1"/>
  <c r="C147" i="30"/>
  <c r="B147" i="30"/>
  <c r="C146" i="30"/>
  <c r="D146" i="30"/>
  <c r="E146" i="30"/>
  <c r="F146" i="30"/>
  <c r="G146" i="30"/>
  <c r="H146" i="30"/>
  <c r="I146" i="30"/>
  <c r="J146" i="30"/>
  <c r="K146" i="30"/>
  <c r="B146" i="30"/>
  <c r="F143" i="30"/>
  <c r="G143" i="30"/>
  <c r="H143" i="30"/>
  <c r="I143" i="30"/>
  <c r="J143" i="30"/>
  <c r="K143" i="30"/>
  <c r="C137" i="30"/>
  <c r="D137" i="30"/>
  <c r="E137" i="30"/>
  <c r="F137" i="30"/>
  <c r="G137" i="30"/>
  <c r="H137" i="30"/>
  <c r="I137" i="30"/>
  <c r="J137" i="30"/>
  <c r="K137" i="30"/>
  <c r="B137" i="30"/>
  <c r="M124" i="30"/>
  <c r="L124" i="30"/>
  <c r="K124" i="30"/>
  <c r="J124" i="30"/>
  <c r="I124" i="30"/>
  <c r="H124" i="30"/>
  <c r="G124" i="30"/>
  <c r="F124" i="30"/>
  <c r="E124" i="30"/>
  <c r="D124" i="30"/>
  <c r="C124" i="30"/>
  <c r="B124" i="30"/>
  <c r="F132" i="30"/>
  <c r="G132" i="30"/>
  <c r="H132" i="30"/>
  <c r="I132" i="30"/>
  <c r="J132" i="30"/>
  <c r="K132" i="30"/>
  <c r="B114" i="30"/>
  <c r="B121" i="30" s="1"/>
  <c r="F121" i="30"/>
  <c r="G121" i="30"/>
  <c r="H121" i="30"/>
  <c r="I121" i="30"/>
  <c r="J121" i="30"/>
  <c r="K121" i="30"/>
  <c r="D150" i="30"/>
  <c r="C150" i="30"/>
  <c r="B150" i="30"/>
  <c r="E143" i="30"/>
  <c r="D143" i="30"/>
  <c r="C143" i="30"/>
  <c r="C151" i="30" s="1"/>
  <c r="B143" i="30"/>
  <c r="B151" i="30" s="1"/>
  <c r="E132" i="30"/>
  <c r="D132" i="30"/>
  <c r="C132" i="30"/>
  <c r="B132" i="30"/>
  <c r="E121" i="30"/>
  <c r="D121" i="30"/>
  <c r="D133" i="30" s="1"/>
  <c r="C121" i="30"/>
  <c r="E190" i="30"/>
  <c r="C190" i="30"/>
  <c r="C83" i="30"/>
  <c r="D83" i="30"/>
  <c r="E83" i="30"/>
  <c r="B83" i="30"/>
  <c r="C70" i="30"/>
  <c r="D70" i="30"/>
  <c r="E70" i="30"/>
  <c r="B70" i="30"/>
  <c r="C25" i="30"/>
  <c r="D25" i="30"/>
  <c r="B25" i="30"/>
  <c r="E54" i="30"/>
  <c r="D54" i="30"/>
  <c r="C54" i="30"/>
  <c r="B54" i="30"/>
  <c r="C47" i="30"/>
  <c r="D47" i="30"/>
  <c r="D55" i="30" s="1"/>
  <c r="E47" i="30"/>
  <c r="B47" i="30"/>
  <c r="B55" i="30" s="1"/>
  <c r="E36" i="30"/>
  <c r="C36" i="30"/>
  <c r="D36" i="30"/>
  <c r="B36" i="30"/>
  <c r="K189" i="30"/>
  <c r="J189" i="30"/>
  <c r="I189" i="30"/>
  <c r="H189" i="30"/>
  <c r="G189" i="30"/>
  <c r="F189" i="30"/>
  <c r="E189" i="30"/>
  <c r="D189" i="30"/>
  <c r="C189" i="30"/>
  <c r="B189" i="30"/>
  <c r="K193" i="30"/>
  <c r="J193" i="30"/>
  <c r="H193" i="30"/>
  <c r="G193" i="30"/>
  <c r="F193" i="30"/>
  <c r="D193" i="30"/>
  <c r="C193" i="30"/>
  <c r="K192" i="30"/>
  <c r="J192" i="30"/>
  <c r="I192" i="30"/>
  <c r="H192" i="30"/>
  <c r="G192" i="30"/>
  <c r="F192" i="30"/>
  <c r="E192" i="30"/>
  <c r="D192" i="30"/>
  <c r="C192" i="30"/>
  <c r="K191" i="30"/>
  <c r="J191" i="30"/>
  <c r="I191" i="30"/>
  <c r="G191" i="30"/>
  <c r="F191" i="30"/>
  <c r="E191" i="30"/>
  <c r="C191" i="30"/>
  <c r="K190" i="30"/>
  <c r="I190" i="30"/>
  <c r="H190" i="30"/>
  <c r="G190" i="30"/>
  <c r="K176" i="30"/>
  <c r="I176" i="30"/>
  <c r="H176" i="30"/>
  <c r="G176" i="30"/>
  <c r="E176" i="30"/>
  <c r="D176" i="30"/>
  <c r="C176" i="30"/>
  <c r="B176" i="30"/>
  <c r="M168" i="31" l="1"/>
  <c r="M181" i="31" s="1"/>
  <c r="F55" i="31"/>
  <c r="M170" i="31"/>
  <c r="M183" i="31" s="1"/>
  <c r="L133" i="31"/>
  <c r="M169" i="31"/>
  <c r="M182" i="31" s="1"/>
  <c r="C150" i="31"/>
  <c r="C151" i="31" s="1"/>
  <c r="C171" i="31" s="1"/>
  <c r="C184" i="31" s="1"/>
  <c r="G55" i="31"/>
  <c r="B151" i="31"/>
  <c r="B171" i="31" s="1"/>
  <c r="B184" i="31" s="1"/>
  <c r="E55" i="31"/>
  <c r="D150" i="31"/>
  <c r="D151" i="31" s="1"/>
  <c r="G74" i="31"/>
  <c r="G87" i="31" s="1"/>
  <c r="G73" i="31"/>
  <c r="G86" i="31" s="1"/>
  <c r="G71" i="31"/>
  <c r="G84" i="31" s="1"/>
  <c r="F37" i="31"/>
  <c r="G72" i="31"/>
  <c r="G85" i="31" s="1"/>
  <c r="E170" i="31"/>
  <c r="E183" i="31" s="1"/>
  <c r="E168" i="31"/>
  <c r="E181" i="31" s="1"/>
  <c r="E169" i="31"/>
  <c r="E182" i="31" s="1"/>
  <c r="B169" i="31"/>
  <c r="B182" i="31" s="1"/>
  <c r="B170" i="31"/>
  <c r="B183" i="31" s="1"/>
  <c r="B168" i="31"/>
  <c r="B181" i="31" s="1"/>
  <c r="F169" i="31"/>
  <c r="F182" i="31" s="1"/>
  <c r="F168" i="31"/>
  <c r="F181" i="31" s="1"/>
  <c r="F170" i="31"/>
  <c r="F183" i="31" s="1"/>
  <c r="J169" i="31"/>
  <c r="J182" i="31" s="1"/>
  <c r="J170" i="31"/>
  <c r="J183" i="31" s="1"/>
  <c r="J168" i="31"/>
  <c r="J181" i="31" s="1"/>
  <c r="I170" i="31"/>
  <c r="I183" i="31" s="1"/>
  <c r="I168" i="31"/>
  <c r="I181" i="31" s="1"/>
  <c r="I169" i="31"/>
  <c r="I182" i="31" s="1"/>
  <c r="C169" i="31"/>
  <c r="C182" i="31" s="1"/>
  <c r="C170" i="31"/>
  <c r="C183" i="31" s="1"/>
  <c r="G169" i="31"/>
  <c r="G182" i="31" s="1"/>
  <c r="G170" i="31"/>
  <c r="G183" i="31" s="1"/>
  <c r="K169" i="31"/>
  <c r="K182" i="31" s="1"/>
  <c r="K170" i="31"/>
  <c r="K183" i="31" s="1"/>
  <c r="E37" i="31"/>
  <c r="E71" i="31" s="1"/>
  <c r="E84" i="31" s="1"/>
  <c r="B37" i="31"/>
  <c r="B71" i="31" s="1"/>
  <c r="B84" i="31" s="1"/>
  <c r="C168" i="31"/>
  <c r="C181" i="31" s="1"/>
  <c r="G168" i="31"/>
  <c r="G181" i="31" s="1"/>
  <c r="K168" i="31"/>
  <c r="K181" i="31" s="1"/>
  <c r="D133" i="31"/>
  <c r="D168" i="31" s="1"/>
  <c r="D181" i="31" s="1"/>
  <c r="H133" i="31"/>
  <c r="C37" i="31"/>
  <c r="C71" i="31" s="1"/>
  <c r="C84" i="31" s="1"/>
  <c r="D37" i="31"/>
  <c r="F147" i="30"/>
  <c r="E150" i="30"/>
  <c r="E151" i="30" s="1"/>
  <c r="D151" i="30"/>
  <c r="D158" i="30" s="1"/>
  <c r="K133" i="30"/>
  <c r="E133" i="30"/>
  <c r="C133" i="30"/>
  <c r="C158" i="30" s="1"/>
  <c r="G133" i="30"/>
  <c r="J133" i="30"/>
  <c r="H133" i="30"/>
  <c r="I133" i="30"/>
  <c r="B133" i="30"/>
  <c r="B158" i="30" s="1"/>
  <c r="F133" i="30"/>
  <c r="B190" i="30"/>
  <c r="B194" i="30" s="1"/>
  <c r="E55" i="30"/>
  <c r="C55" i="30"/>
  <c r="B37" i="30"/>
  <c r="C37" i="30"/>
  <c r="D37" i="30"/>
  <c r="E37" i="30"/>
  <c r="D194" i="30"/>
  <c r="E194" i="30"/>
  <c r="K194" i="30"/>
  <c r="G194" i="30"/>
  <c r="C194" i="30"/>
  <c r="F194" i="30"/>
  <c r="J194" i="30"/>
  <c r="H194" i="30"/>
  <c r="I194" i="30"/>
  <c r="C185" i="31" l="1"/>
  <c r="B185" i="31"/>
  <c r="L169" i="31"/>
  <c r="L182" i="31" s="1"/>
  <c r="L170" i="31"/>
  <c r="L183" i="31" s="1"/>
  <c r="L168" i="31"/>
  <c r="L181" i="31" s="1"/>
  <c r="G88" i="31"/>
  <c r="F72" i="31"/>
  <c r="F85" i="31" s="1"/>
  <c r="F71" i="31"/>
  <c r="F84" i="31" s="1"/>
  <c r="F74" i="31"/>
  <c r="F87" i="31" s="1"/>
  <c r="F73" i="31"/>
  <c r="F86" i="31" s="1"/>
  <c r="H170" i="31"/>
  <c r="H183" i="31" s="1"/>
  <c r="H169" i="31"/>
  <c r="H182" i="31" s="1"/>
  <c r="H168" i="31"/>
  <c r="H181" i="31" s="1"/>
  <c r="E150" i="31"/>
  <c r="E151" i="31" s="1"/>
  <c r="E171" i="31" s="1"/>
  <c r="E184" i="31" s="1"/>
  <c r="E185" i="31" s="1"/>
  <c r="E73" i="31"/>
  <c r="E86" i="31" s="1"/>
  <c r="E72" i="31"/>
  <c r="E85" i="31" s="1"/>
  <c r="E74" i="31"/>
  <c r="E87" i="31" s="1"/>
  <c r="D170" i="31"/>
  <c r="D183" i="31" s="1"/>
  <c r="D169" i="31"/>
  <c r="D182" i="31" s="1"/>
  <c r="D171" i="31"/>
  <c r="D184" i="31" s="1"/>
  <c r="D73" i="31"/>
  <c r="D86" i="31" s="1"/>
  <c r="D72" i="31"/>
  <c r="D85" i="31" s="1"/>
  <c r="D74" i="31"/>
  <c r="D87" i="31" s="1"/>
  <c r="C73" i="31"/>
  <c r="C86" i="31" s="1"/>
  <c r="C72" i="31"/>
  <c r="C85" i="31" s="1"/>
  <c r="C74" i="31"/>
  <c r="C87" i="31" s="1"/>
  <c r="B73" i="31"/>
  <c r="B86" i="31" s="1"/>
  <c r="B72" i="31"/>
  <c r="B85" i="31" s="1"/>
  <c r="B74" i="31"/>
  <c r="B87" i="31" s="1"/>
  <c r="D71" i="31"/>
  <c r="D84" i="31" s="1"/>
  <c r="E158" i="30"/>
  <c r="F150" i="30"/>
  <c r="F151" i="30" s="1"/>
  <c r="G147" i="30"/>
  <c r="E62" i="30"/>
  <c r="E74" i="30" s="1"/>
  <c r="E87" i="30" s="1"/>
  <c r="E72" i="30"/>
  <c r="E85" i="30" s="1"/>
  <c r="E73" i="30"/>
  <c r="E86" i="30" s="1"/>
  <c r="E71" i="30"/>
  <c r="E84" i="30" s="1"/>
  <c r="D62" i="30"/>
  <c r="D74" i="30" s="1"/>
  <c r="D87" i="30" s="1"/>
  <c r="D72" i="30"/>
  <c r="D85" i="30" s="1"/>
  <c r="D73" i="30"/>
  <c r="D86" i="30" s="1"/>
  <c r="D71" i="30"/>
  <c r="D84" i="30" s="1"/>
  <c r="C71" i="30"/>
  <c r="C84" i="30" s="1"/>
  <c r="C62" i="30"/>
  <c r="C74" i="30" s="1"/>
  <c r="C87" i="30" s="1"/>
  <c r="C72" i="30"/>
  <c r="C85" i="30" s="1"/>
  <c r="C73" i="30"/>
  <c r="C86" i="30" s="1"/>
  <c r="B72" i="30"/>
  <c r="B85" i="30" s="1"/>
  <c r="B62" i="30"/>
  <c r="B74" i="30" s="1"/>
  <c r="B87" i="30" s="1"/>
  <c r="B73" i="30"/>
  <c r="B86" i="30" s="1"/>
  <c r="B71" i="30"/>
  <c r="B84" i="30" s="1"/>
  <c r="D185" i="31" l="1"/>
  <c r="D88" i="31"/>
  <c r="E88" i="31"/>
  <c r="F88" i="31"/>
  <c r="B88" i="31"/>
  <c r="C88" i="31"/>
  <c r="F150" i="31"/>
  <c r="F151" i="31" s="1"/>
  <c r="F171" i="31" s="1"/>
  <c r="F184" i="31" s="1"/>
  <c r="F185" i="31" s="1"/>
  <c r="H147" i="30"/>
  <c r="G150" i="30"/>
  <c r="G151" i="30" s="1"/>
  <c r="D88" i="30"/>
  <c r="E88" i="30"/>
  <c r="B88" i="30"/>
  <c r="C88" i="30"/>
  <c r="G150" i="31" l="1"/>
  <c r="G151" i="31" s="1"/>
  <c r="G171" i="31" s="1"/>
  <c r="G184" i="31" s="1"/>
  <c r="G185" i="31" s="1"/>
  <c r="I147" i="30"/>
  <c r="H150" i="30"/>
  <c r="H151" i="30" s="1"/>
  <c r="H150" i="31" l="1"/>
  <c r="H151" i="31" s="1"/>
  <c r="H171" i="31" s="1"/>
  <c r="H184" i="31" s="1"/>
  <c r="H185" i="31" s="1"/>
  <c r="I150" i="30"/>
  <c r="I151" i="30" s="1"/>
  <c r="J147" i="30"/>
  <c r="I150" i="31" l="1"/>
  <c r="I151" i="31" s="1"/>
  <c r="I171" i="31" s="1"/>
  <c r="I184" i="31" s="1"/>
  <c r="I185" i="31" s="1"/>
  <c r="J150" i="30"/>
  <c r="J151" i="30" s="1"/>
  <c r="K147" i="30"/>
  <c r="K150" i="30" s="1"/>
  <c r="K151" i="30" s="1"/>
  <c r="J150" i="31" l="1"/>
  <c r="J151" i="31" s="1"/>
  <c r="J171" i="31" s="1"/>
  <c r="J184" i="31" s="1"/>
  <c r="J185" i="31" s="1"/>
  <c r="H31" i="27"/>
  <c r="I31" i="27"/>
  <c r="H32" i="27"/>
  <c r="H45" i="27" s="1"/>
  <c r="I32" i="27"/>
  <c r="I45" i="27" s="1"/>
  <c r="H33" i="27"/>
  <c r="H46" i="27" s="1"/>
  <c r="I33" i="27"/>
  <c r="H34" i="27"/>
  <c r="I34" i="27"/>
  <c r="I47" i="27" s="1"/>
  <c r="H35" i="27"/>
  <c r="H48" i="27" s="1"/>
  <c r="I35" i="27"/>
  <c r="H44" i="27"/>
  <c r="I44" i="27"/>
  <c r="I46" i="27"/>
  <c r="H47" i="27"/>
  <c r="I48" i="27"/>
  <c r="H49" i="27"/>
  <c r="I49" i="27"/>
  <c r="M102" i="27"/>
  <c r="L102" i="27"/>
  <c r="K102" i="27"/>
  <c r="J102" i="27"/>
  <c r="I102" i="27"/>
  <c r="H102" i="27"/>
  <c r="G102" i="27"/>
  <c r="F102" i="27"/>
  <c r="E102" i="27"/>
  <c r="D102" i="27"/>
  <c r="C102" i="27"/>
  <c r="B102" i="27"/>
  <c r="M93" i="27"/>
  <c r="M106" i="27" s="1"/>
  <c r="L93" i="27"/>
  <c r="L106" i="27" s="1"/>
  <c r="K93" i="27"/>
  <c r="K106" i="27" s="1"/>
  <c r="J93" i="27"/>
  <c r="J106" i="27" s="1"/>
  <c r="I93" i="27"/>
  <c r="I106" i="27" s="1"/>
  <c r="H93" i="27"/>
  <c r="H106" i="27" s="1"/>
  <c r="G93" i="27"/>
  <c r="G106" i="27" s="1"/>
  <c r="F93" i="27"/>
  <c r="F106" i="27" s="1"/>
  <c r="E93" i="27"/>
  <c r="E106" i="27" s="1"/>
  <c r="D93" i="27"/>
  <c r="D106" i="27" s="1"/>
  <c r="C93" i="27"/>
  <c r="C106" i="27" s="1"/>
  <c r="B93" i="27"/>
  <c r="B106" i="27" s="1"/>
  <c r="M92" i="27"/>
  <c r="M105" i="27" s="1"/>
  <c r="L92" i="27"/>
  <c r="L105" i="27" s="1"/>
  <c r="K92" i="27"/>
  <c r="K105" i="27" s="1"/>
  <c r="J92" i="27"/>
  <c r="J105" i="27" s="1"/>
  <c r="I92" i="27"/>
  <c r="I105" i="27" s="1"/>
  <c r="H92" i="27"/>
  <c r="H105" i="27" s="1"/>
  <c r="G92" i="27"/>
  <c r="G105" i="27" s="1"/>
  <c r="F92" i="27"/>
  <c r="F105" i="27" s="1"/>
  <c r="E92" i="27"/>
  <c r="E105" i="27" s="1"/>
  <c r="D92" i="27"/>
  <c r="D105" i="27" s="1"/>
  <c r="C92" i="27"/>
  <c r="C105" i="27" s="1"/>
  <c r="B92" i="27"/>
  <c r="B105" i="27" s="1"/>
  <c r="M91" i="27"/>
  <c r="M104" i="27" s="1"/>
  <c r="L91" i="27"/>
  <c r="L104" i="27" s="1"/>
  <c r="K91" i="27"/>
  <c r="K104" i="27" s="1"/>
  <c r="J91" i="27"/>
  <c r="J104" i="27" s="1"/>
  <c r="I91" i="27"/>
  <c r="I104" i="27" s="1"/>
  <c r="H91" i="27"/>
  <c r="H104" i="27" s="1"/>
  <c r="G91" i="27"/>
  <c r="G104" i="27" s="1"/>
  <c r="F91" i="27"/>
  <c r="F104" i="27" s="1"/>
  <c r="E91" i="27"/>
  <c r="E104" i="27" s="1"/>
  <c r="D91" i="27"/>
  <c r="D104" i="27" s="1"/>
  <c r="C91" i="27"/>
  <c r="C104" i="27" s="1"/>
  <c r="B91" i="27"/>
  <c r="B104" i="27" s="1"/>
  <c r="M90" i="27"/>
  <c r="M103" i="27" s="1"/>
  <c r="M107" i="27" s="1"/>
  <c r="L90" i="27"/>
  <c r="L103" i="27" s="1"/>
  <c r="L107" i="27" s="1"/>
  <c r="K90" i="27"/>
  <c r="K103" i="27" s="1"/>
  <c r="K107" i="27" s="1"/>
  <c r="J90" i="27"/>
  <c r="J103" i="27" s="1"/>
  <c r="I90" i="27"/>
  <c r="I103" i="27" s="1"/>
  <c r="I107" i="27" s="1"/>
  <c r="H90" i="27"/>
  <c r="H103" i="27" s="1"/>
  <c r="H107" i="27" s="1"/>
  <c r="G90" i="27"/>
  <c r="G103" i="27" s="1"/>
  <c r="G107" i="27" s="1"/>
  <c r="F90" i="27"/>
  <c r="F103" i="27" s="1"/>
  <c r="F107" i="27" s="1"/>
  <c r="E90" i="27"/>
  <c r="E103" i="27" s="1"/>
  <c r="E107" i="27" s="1"/>
  <c r="D90" i="27"/>
  <c r="D103" i="27" s="1"/>
  <c r="D107" i="27" s="1"/>
  <c r="C90" i="27"/>
  <c r="C103" i="27" s="1"/>
  <c r="C107" i="27" s="1"/>
  <c r="B90" i="27"/>
  <c r="B103" i="27" s="1"/>
  <c r="B107" i="27" s="1"/>
  <c r="M89" i="27"/>
  <c r="L89" i="27"/>
  <c r="K89" i="27"/>
  <c r="J89" i="27"/>
  <c r="I89" i="27"/>
  <c r="H89" i="27"/>
  <c r="G89" i="27"/>
  <c r="F89" i="27"/>
  <c r="E89" i="27"/>
  <c r="D89" i="27"/>
  <c r="C89" i="27"/>
  <c r="B89" i="27"/>
  <c r="G44" i="27"/>
  <c r="F44" i="27"/>
  <c r="E44" i="27"/>
  <c r="D44" i="27"/>
  <c r="C44" i="27"/>
  <c r="B44" i="27"/>
  <c r="G35" i="27"/>
  <c r="G48" i="27" s="1"/>
  <c r="F35" i="27"/>
  <c r="F48" i="27" s="1"/>
  <c r="E35" i="27"/>
  <c r="E48" i="27" s="1"/>
  <c r="D35" i="27"/>
  <c r="D48" i="27" s="1"/>
  <c r="C35" i="27"/>
  <c r="C48" i="27" s="1"/>
  <c r="B35" i="27"/>
  <c r="B48" i="27" s="1"/>
  <c r="G34" i="27"/>
  <c r="G47" i="27" s="1"/>
  <c r="F34" i="27"/>
  <c r="F47" i="27" s="1"/>
  <c r="E34" i="27"/>
  <c r="E47" i="27" s="1"/>
  <c r="D34" i="27"/>
  <c r="D47" i="27" s="1"/>
  <c r="C34" i="27"/>
  <c r="C47" i="27" s="1"/>
  <c r="B34" i="27"/>
  <c r="B47" i="27" s="1"/>
  <c r="G33" i="27"/>
  <c r="G46" i="27" s="1"/>
  <c r="F33" i="27"/>
  <c r="F46" i="27" s="1"/>
  <c r="E33" i="27"/>
  <c r="E46" i="27" s="1"/>
  <c r="D33" i="27"/>
  <c r="D46" i="27" s="1"/>
  <c r="C33" i="27"/>
  <c r="C46" i="27" s="1"/>
  <c r="B33" i="27"/>
  <c r="B46" i="27" s="1"/>
  <c r="G32" i="27"/>
  <c r="G45" i="27" s="1"/>
  <c r="F32" i="27"/>
  <c r="F45" i="27" s="1"/>
  <c r="E32" i="27"/>
  <c r="E45" i="27" s="1"/>
  <c r="D32" i="27"/>
  <c r="D45" i="27" s="1"/>
  <c r="C32" i="27"/>
  <c r="C45" i="27" s="1"/>
  <c r="B32" i="27"/>
  <c r="B45" i="27" s="1"/>
  <c r="G31" i="27"/>
  <c r="F31" i="27"/>
  <c r="E31" i="27"/>
  <c r="D31" i="27"/>
  <c r="C31" i="27"/>
  <c r="B31" i="27"/>
  <c r="B92" i="14"/>
  <c r="B105" i="14" s="1"/>
  <c r="J102" i="14"/>
  <c r="K102" i="14"/>
  <c r="J89" i="14"/>
  <c r="K89" i="14"/>
  <c r="I102" i="14"/>
  <c r="H102" i="14"/>
  <c r="G102" i="14"/>
  <c r="F102" i="14"/>
  <c r="E102" i="14"/>
  <c r="D102" i="14"/>
  <c r="C102" i="14"/>
  <c r="B102" i="14"/>
  <c r="I89" i="14"/>
  <c r="H89" i="14"/>
  <c r="G89" i="14"/>
  <c r="F89" i="14"/>
  <c r="E89" i="14"/>
  <c r="D89" i="14"/>
  <c r="C89" i="14"/>
  <c r="B89" i="14"/>
  <c r="K150" i="31" l="1"/>
  <c r="K151" i="31" s="1"/>
  <c r="K171" i="31" s="1"/>
  <c r="K184" i="31" s="1"/>
  <c r="K185" i="31" s="1"/>
  <c r="G49" i="27"/>
  <c r="C49" i="27"/>
  <c r="D49" i="27"/>
  <c r="E49" i="27"/>
  <c r="F49" i="27"/>
  <c r="B49" i="27"/>
  <c r="J107" i="27"/>
  <c r="C91" i="14"/>
  <c r="C104" i="14" s="1"/>
  <c r="C93" i="14"/>
  <c r="C106" i="14" s="1"/>
  <c r="B93" i="14"/>
  <c r="B106" i="14" s="1"/>
  <c r="D93" i="14"/>
  <c r="D106" i="14" s="1"/>
  <c r="E93" i="14"/>
  <c r="E106" i="14" s="1"/>
  <c r="B91" i="14"/>
  <c r="B104" i="14" s="1"/>
  <c r="B90" i="14"/>
  <c r="B103" i="14" s="1"/>
  <c r="M150" i="31" l="1"/>
  <c r="M151" i="31" s="1"/>
  <c r="M171" i="31" s="1"/>
  <c r="M184" i="31" s="1"/>
  <c r="M185" i="31" s="1"/>
  <c r="L150" i="31"/>
  <c r="L151" i="31" s="1"/>
  <c r="L171" i="31" s="1"/>
  <c r="L184" i="31" s="1"/>
  <c r="L185" i="31" s="1"/>
  <c r="C92" i="14"/>
  <c r="C105" i="14" s="1"/>
  <c r="C90" i="14"/>
  <c r="C103" i="14" s="1"/>
  <c r="C107" i="14" s="1"/>
  <c r="F93" i="14"/>
  <c r="F106" i="14" s="1"/>
  <c r="B107" i="14"/>
  <c r="D90" i="14" l="1"/>
  <c r="D103" i="14" s="1"/>
  <c r="D92" i="14"/>
  <c r="D105" i="14" s="1"/>
  <c r="D91" i="14"/>
  <c r="D104" i="14" s="1"/>
  <c r="G93" i="14"/>
  <c r="G106" i="14" s="1"/>
  <c r="D107" i="14" l="1"/>
  <c r="E92" i="14"/>
  <c r="E105" i="14" s="1"/>
  <c r="E91" i="14"/>
  <c r="E104" i="14" s="1"/>
  <c r="E90" i="14"/>
  <c r="E103" i="14" s="1"/>
  <c r="H93" i="14"/>
  <c r="H106" i="14" s="1"/>
  <c r="B44" i="14"/>
  <c r="C44" i="14"/>
  <c r="D44" i="14"/>
  <c r="E44" i="14"/>
  <c r="F44" i="14"/>
  <c r="G44" i="14"/>
  <c r="B31" i="14"/>
  <c r="C31" i="14"/>
  <c r="D31" i="14"/>
  <c r="E31" i="14"/>
  <c r="F31" i="14"/>
  <c r="G31" i="14"/>
  <c r="E107" i="14" l="1"/>
  <c r="F90" i="14"/>
  <c r="F103" i="14" s="1"/>
  <c r="F91" i="14"/>
  <c r="F104" i="14" s="1"/>
  <c r="F92" i="14"/>
  <c r="F105" i="14" s="1"/>
  <c r="I93" i="14"/>
  <c r="I106" i="14" s="1"/>
  <c r="B34" i="14"/>
  <c r="B47" i="14" s="1"/>
  <c r="C35" i="14"/>
  <c r="C48" i="14" s="1"/>
  <c r="D35" i="14"/>
  <c r="D48" i="14" s="1"/>
  <c r="E35" i="14"/>
  <c r="E48" i="14" s="1"/>
  <c r="F35" i="14"/>
  <c r="F48" i="14" s="1"/>
  <c r="G35" i="14"/>
  <c r="G48" i="14" s="1"/>
  <c r="B35" i="14"/>
  <c r="B48" i="14" s="1"/>
  <c r="F107" i="14" l="1"/>
  <c r="G90" i="14"/>
  <c r="G103" i="14" s="1"/>
  <c r="G92" i="14"/>
  <c r="G105" i="14" s="1"/>
  <c r="G91" i="14"/>
  <c r="G104" i="14" s="1"/>
  <c r="J93" i="14"/>
  <c r="J106" i="14" s="1"/>
  <c r="K93" i="14"/>
  <c r="K106" i="14" s="1"/>
  <c r="F32" i="14"/>
  <c r="F45" i="14" s="1"/>
  <c r="B33" i="14"/>
  <c r="B46" i="14" s="1"/>
  <c r="F33" i="14"/>
  <c r="F46" i="14" s="1"/>
  <c r="C32" i="14"/>
  <c r="C45" i="14" s="1"/>
  <c r="G32" i="14"/>
  <c r="G45" i="14" s="1"/>
  <c r="D34" i="14"/>
  <c r="D47" i="14" s="1"/>
  <c r="B32" i="14"/>
  <c r="B45" i="14" s="1"/>
  <c r="D32" i="14"/>
  <c r="D45" i="14" s="1"/>
  <c r="E32" i="14"/>
  <c r="E45" i="14" s="1"/>
  <c r="E33" i="14"/>
  <c r="E46" i="14" s="1"/>
  <c r="C33" i="14"/>
  <c r="C46" i="14" s="1"/>
  <c r="G33" i="14"/>
  <c r="G46" i="14" s="1"/>
  <c r="E34" i="14"/>
  <c r="E47" i="14" s="1"/>
  <c r="D33" i="14"/>
  <c r="D46" i="14" s="1"/>
  <c r="F34" i="14"/>
  <c r="F47" i="14" s="1"/>
  <c r="C34" i="14"/>
  <c r="C47" i="14" s="1"/>
  <c r="G34" i="14"/>
  <c r="G47" i="14" s="1"/>
  <c r="H90" i="14" l="1"/>
  <c r="H103" i="14" s="1"/>
  <c r="H92" i="14"/>
  <c r="H105" i="14" s="1"/>
  <c r="H91" i="14"/>
  <c r="H104" i="14" s="1"/>
  <c r="G107" i="14"/>
  <c r="F49" i="14"/>
  <c r="B49" i="14"/>
  <c r="C49" i="14"/>
  <c r="E49" i="14"/>
  <c r="D49" i="14"/>
  <c r="G49" i="14"/>
  <c r="H107" i="14" l="1"/>
  <c r="I90" i="14"/>
  <c r="I103" i="14" s="1"/>
  <c r="I91" i="14"/>
  <c r="I104" i="14" s="1"/>
  <c r="I92" i="14"/>
  <c r="I105" i="14" s="1"/>
  <c r="I107" i="14" l="1"/>
  <c r="J90" i="14"/>
  <c r="J103" i="14" s="1"/>
  <c r="J91" i="14"/>
  <c r="J104" i="14" s="1"/>
  <c r="J92" i="14"/>
  <c r="J105" i="14" s="1"/>
  <c r="K90" i="14" l="1"/>
  <c r="K103" i="14" s="1"/>
  <c r="K91" i="14"/>
  <c r="K104" i="14" s="1"/>
  <c r="K92" i="14"/>
  <c r="K105" i="14" s="1"/>
  <c r="J107" i="14"/>
  <c r="K107"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21" authorId="0" shapeId="0" xr:uid="{008C31D5-E131-4B97-B56A-194E22B46CBA}">
      <text>
        <r>
          <rPr>
            <b/>
            <sz val="9"/>
            <color indexed="81"/>
            <rFont val="Tahoma"/>
            <family val="2"/>
          </rPr>
          <t>J.R.:
También llamadas "Utilidades acumuladas"</t>
        </r>
      </text>
    </comment>
    <comment ref="A22" authorId="0" shapeId="0" xr:uid="{8870CDDC-5D2B-4567-BF42-E68E24358395}">
      <text>
        <r>
          <rPr>
            <b/>
            <sz val="9"/>
            <color indexed="81"/>
            <rFont val="Tahoma"/>
            <family val="2"/>
          </rPr>
          <t>J.R.:
Se conoce también como: "Ganancias antes de Intereses e Impuestos"</t>
        </r>
      </text>
    </comment>
    <comment ref="A23" authorId="0" shapeId="0" xr:uid="{847D52B0-7049-4921-BA24-017E7E868D03}">
      <text>
        <r>
          <rPr>
            <b/>
            <sz val="9"/>
            <color indexed="81"/>
            <rFont val="Tahoma"/>
            <family val="2"/>
          </rPr>
          <t>J.R.:
Llamado también "Patrimonio total"</t>
        </r>
      </text>
    </comment>
    <comment ref="A79" authorId="0" shapeId="0" xr:uid="{B75A8FC2-A0D5-468B-9604-E60F73A5D725}">
      <text>
        <r>
          <rPr>
            <b/>
            <sz val="9"/>
            <color indexed="81"/>
            <rFont val="Tahoma"/>
            <family val="2"/>
          </rPr>
          <t>J.R.:
También llamadas "Utilidades acumuladas"</t>
        </r>
      </text>
    </comment>
    <comment ref="A80" authorId="0" shapeId="0" xr:uid="{4F92F9DA-66F9-4EEB-AB57-B17918DD3A32}">
      <text>
        <r>
          <rPr>
            <b/>
            <sz val="9"/>
            <color indexed="81"/>
            <rFont val="Tahoma"/>
            <family val="2"/>
          </rPr>
          <t>J.R.:
Se conoce también como: "Ganancias antes de Intereses e Impuestos"</t>
        </r>
      </text>
    </comment>
    <comment ref="A81" authorId="0" shapeId="0" xr:uid="{628A65A8-B011-4DF3-8DEB-33D95E8D0E8B}">
      <text>
        <r>
          <rPr>
            <b/>
            <sz val="9"/>
            <color indexed="81"/>
            <rFont val="Tahoma"/>
            <family val="2"/>
          </rPr>
          <t>J.R.:
Llamado también "Patrimonio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21" authorId="0" shapeId="0" xr:uid="{7B0B939A-53EC-41CB-ADFE-43223B929CBB}">
      <text>
        <r>
          <rPr>
            <b/>
            <sz val="9"/>
            <color indexed="81"/>
            <rFont val="Tahoma"/>
            <family val="2"/>
          </rPr>
          <t>J.R.:
También llamadas "Utilidades acumuladas"</t>
        </r>
      </text>
    </comment>
    <comment ref="A22" authorId="0" shapeId="0" xr:uid="{6BCEB582-ADAA-4096-AC88-F49593BD428C}">
      <text>
        <r>
          <rPr>
            <b/>
            <sz val="9"/>
            <color indexed="81"/>
            <rFont val="Tahoma"/>
            <family val="2"/>
          </rPr>
          <t>J.R.:
Se conoce también como: "Ganancias antes de Intereses e Impuestos"</t>
        </r>
      </text>
    </comment>
    <comment ref="A23" authorId="0" shapeId="0" xr:uid="{AF93A347-4AAC-42A3-A465-CBCBDCBCE1BC}">
      <text>
        <r>
          <rPr>
            <b/>
            <sz val="9"/>
            <color indexed="81"/>
            <rFont val="Tahoma"/>
            <family val="2"/>
          </rPr>
          <t>J.R.:
Llamado también "Patrimonio total"</t>
        </r>
      </text>
    </comment>
    <comment ref="A79" authorId="0" shapeId="0" xr:uid="{0420992C-D18B-4D5C-A1CF-A11123AF2954}">
      <text>
        <r>
          <rPr>
            <b/>
            <sz val="9"/>
            <color indexed="81"/>
            <rFont val="Tahoma"/>
            <family val="2"/>
          </rPr>
          <t>J.R.:
También llamadas "Utilidades acumuladas"</t>
        </r>
      </text>
    </comment>
    <comment ref="A80" authorId="0" shapeId="0" xr:uid="{56FD07BE-59E2-4602-AE93-B788514C1903}">
      <text>
        <r>
          <rPr>
            <b/>
            <sz val="9"/>
            <color indexed="81"/>
            <rFont val="Tahoma"/>
            <family val="2"/>
          </rPr>
          <t>J.R.:
Se conoce también como: "Ganancias antes de Intereses e Impuestos"</t>
        </r>
      </text>
    </comment>
    <comment ref="A81" authorId="0" shapeId="0" xr:uid="{C5356311-0AAF-4E1A-A0B2-423312EE5E39}">
      <text>
        <r>
          <rPr>
            <b/>
            <sz val="9"/>
            <color indexed="81"/>
            <rFont val="Tahoma"/>
            <family val="2"/>
          </rPr>
          <t>J.R.:
Llamado también "Patrimonio total"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60" authorId="0" shapeId="0" xr:uid="{4DE937F7-74AF-4581-985D-C1804572E999}">
      <text>
        <r>
          <rPr>
            <b/>
            <sz val="9"/>
            <color indexed="81"/>
            <rFont val="Tahoma"/>
            <family val="2"/>
          </rPr>
          <t>J.R.:
También llamadas "Utilidades acumuladas"</t>
        </r>
      </text>
    </comment>
    <comment ref="A61" authorId="0" shapeId="0" xr:uid="{8C093DCE-AE1B-4F10-B32D-E94A8CE27108}">
      <text>
        <r>
          <rPr>
            <b/>
            <sz val="9"/>
            <color indexed="81"/>
            <rFont val="Tahoma"/>
            <family val="2"/>
          </rPr>
          <t>J.R.:
Se conoce también como: "Ganancias antes de Intereses e Impuestos"</t>
        </r>
      </text>
    </comment>
    <comment ref="A62" authorId="0" shapeId="0" xr:uid="{9FA2987A-9DCF-4C16-BFD8-B13FEB282C6F}">
      <text>
        <r>
          <rPr>
            <b/>
            <sz val="9"/>
            <color indexed="81"/>
            <rFont val="Tahoma"/>
            <family val="2"/>
          </rPr>
          <t>J.R.:
Llamado también "Patrimonio total"</t>
        </r>
      </text>
    </comment>
    <comment ref="A156" authorId="0" shapeId="0" xr:uid="{0793199D-E8F3-433D-B5CE-E78AE62B909A}">
      <text>
        <r>
          <rPr>
            <b/>
            <sz val="9"/>
            <color indexed="81"/>
            <rFont val="Tahoma"/>
            <family val="2"/>
          </rPr>
          <t>J.R.:
También llamadas "Utilidades acumuladas"</t>
        </r>
      </text>
    </comment>
    <comment ref="A157" authorId="0" shapeId="0" xr:uid="{9602D021-DC24-4169-B297-D80C476DE249}">
      <text>
        <r>
          <rPr>
            <b/>
            <sz val="9"/>
            <color indexed="81"/>
            <rFont val="Tahoma"/>
            <family val="2"/>
          </rPr>
          <t>J.R.:
Se conoce también como: "Ganancias antes de Intereses e Impuestos"</t>
        </r>
      </text>
    </comment>
    <comment ref="A158" authorId="0" shapeId="0" xr:uid="{03330043-FFB7-403C-A88E-D652BC293B6F}">
      <text>
        <r>
          <rPr>
            <b/>
            <sz val="9"/>
            <color indexed="81"/>
            <rFont val="Tahoma"/>
            <family val="2"/>
          </rPr>
          <t>J.R.:
Llamado también "Patrimonio total"</t>
        </r>
      </text>
    </comment>
    <comment ref="A166" authorId="0" shapeId="0" xr:uid="{31EFF5EE-71B1-4C47-96E6-555F2CA43EE5}">
      <text>
        <r>
          <rPr>
            <b/>
            <sz val="9"/>
            <color indexed="81"/>
            <rFont val="Tahoma"/>
            <family val="2"/>
          </rPr>
          <t>J.R.:
También llamadas "Utilidades acumuladas"</t>
        </r>
      </text>
    </comment>
    <comment ref="A167" authorId="0" shapeId="0" xr:uid="{4183C260-8615-466F-941C-BE94559C042F}">
      <text>
        <r>
          <rPr>
            <b/>
            <sz val="9"/>
            <color indexed="81"/>
            <rFont val="Tahoma"/>
            <family val="2"/>
          </rPr>
          <t>J.R.:
Se conoce también como: "Ganancias antes de Intereses e Impuestos"</t>
        </r>
      </text>
    </comment>
    <comment ref="A168" authorId="0" shapeId="0" xr:uid="{F8C36BA6-0E30-4EF6-AAAF-A120A23AEA08}">
      <text>
        <r>
          <rPr>
            <b/>
            <sz val="9"/>
            <color indexed="81"/>
            <rFont val="Tahoma"/>
            <family val="2"/>
          </rPr>
          <t>J.R.:
Llamado también "Patrimonio total"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60" authorId="0" shapeId="0" xr:uid="{80AFE649-D1EA-4C75-864B-E6CBDEF1E55C}">
      <text>
        <r>
          <rPr>
            <b/>
            <sz val="9"/>
            <color indexed="81"/>
            <rFont val="Tahoma"/>
            <family val="2"/>
          </rPr>
          <t>J.R.:
También llamadas "Utilidades acumuladas"</t>
        </r>
      </text>
    </comment>
    <comment ref="A61" authorId="0" shapeId="0" xr:uid="{A5839999-BB0D-4962-A83F-D765F85EF6A0}">
      <text>
        <r>
          <rPr>
            <b/>
            <sz val="9"/>
            <color indexed="81"/>
            <rFont val="Tahoma"/>
            <family val="2"/>
          </rPr>
          <t>J.R.:
Se conoce también como: "Ganancias antes de Intereses e Impuestos"</t>
        </r>
      </text>
    </comment>
    <comment ref="A62" authorId="0" shapeId="0" xr:uid="{6EEED308-CCE8-46C9-95DC-BE6514A7E5AB}">
      <text>
        <r>
          <rPr>
            <b/>
            <sz val="9"/>
            <color indexed="81"/>
            <rFont val="Tahoma"/>
            <family val="2"/>
          </rPr>
          <t>J.R.:
Llamado también "Patrimonio total"</t>
        </r>
      </text>
    </comment>
    <comment ref="A156" authorId="0" shapeId="0" xr:uid="{46CC6826-7058-4E26-9932-E6C6AA9768E5}">
      <text>
        <r>
          <rPr>
            <b/>
            <sz val="9"/>
            <color indexed="81"/>
            <rFont val="Tahoma"/>
            <family val="2"/>
          </rPr>
          <t>J.R.:
También llamadas "Utilidades acumuladas"</t>
        </r>
      </text>
    </comment>
    <comment ref="A157" authorId="0" shapeId="0" xr:uid="{2DD9A2B1-F92B-4C94-A1DF-D570914893FA}">
      <text>
        <r>
          <rPr>
            <b/>
            <sz val="9"/>
            <color indexed="81"/>
            <rFont val="Tahoma"/>
            <family val="2"/>
          </rPr>
          <t>J.R.:
Se conoce también como: "Ganancias antes de Intereses e Impuestos"</t>
        </r>
      </text>
    </comment>
    <comment ref="A158" authorId="0" shapeId="0" xr:uid="{36862A42-6590-444F-BB5D-E46FF5E7C47E}">
      <text>
        <r>
          <rPr>
            <b/>
            <sz val="9"/>
            <color indexed="81"/>
            <rFont val="Tahoma"/>
            <family val="2"/>
          </rPr>
          <t>J.R.:
Llamado también "Patrimonio total"</t>
        </r>
      </text>
    </comment>
  </commentList>
</comments>
</file>

<file path=xl/sharedStrings.xml><?xml version="1.0" encoding="utf-8"?>
<sst xmlns="http://schemas.openxmlformats.org/spreadsheetml/2006/main" count="528" uniqueCount="102">
  <si>
    <t>X1</t>
  </si>
  <si>
    <t>X2</t>
  </si>
  <si>
    <t>X3</t>
  </si>
  <si>
    <t>X4</t>
  </si>
  <si>
    <t>MARZO</t>
  </si>
  <si>
    <t>ABRIL</t>
  </si>
  <si>
    <t>MAYO</t>
  </si>
  <si>
    <t>JUNIO</t>
  </si>
  <si>
    <t>TOTAL ACTIVOS</t>
  </si>
  <si>
    <t>SECCIÓN 1. EVALUACIÓN ANUAL</t>
  </si>
  <si>
    <t>Utilidades retenidas</t>
  </si>
  <si>
    <t>Utilidades antes de Intereses e Impuestos</t>
  </si>
  <si>
    <t>Valor contable del patrimonio</t>
  </si>
  <si>
    <t>Activos totales</t>
  </si>
  <si>
    <t>Pasivo total</t>
  </si>
  <si>
    <t>Captura la información de tus Estados de Resultados y Balance General de los años de vida de tu negocio</t>
  </si>
  <si>
    <t>Utilidades retenidas / Activos totales</t>
  </si>
  <si>
    <t>Capital de trabajo / Activos totales</t>
  </si>
  <si>
    <t>Utilidades antes de Intereses / Activos totales</t>
  </si>
  <si>
    <t>Valor contable del patrimonio / Pasivo total</t>
  </si>
  <si>
    <t>APLICACIÓN DEL Z-SCORE</t>
  </si>
  <si>
    <t>X2 = Utilidades retenidas / Activos totales</t>
  </si>
  <si>
    <t>X1 = Capital de trabajo / Activos totales</t>
  </si>
  <si>
    <t>X3 = Utilidades antes de Intereses / Activos totales</t>
  </si>
  <si>
    <t>X4 = Valor contable del patrimonio / Pasivo total</t>
  </si>
  <si>
    <t xml:space="preserve">                Ejemplo mediante Estados Financieros</t>
  </si>
  <si>
    <t xml:space="preserve">             PRONOSTICO DE QUIEBRE</t>
  </si>
  <si>
    <t>Activos circulantes</t>
  </si>
  <si>
    <t>A partir de aquí las fórmulas y gráfica se calculan de forma automática</t>
  </si>
  <si>
    <t>Z-SCORE</t>
  </si>
  <si>
    <t>Pasivos circulantes</t>
  </si>
  <si>
    <t>En esta sección se aplica el "Modelo" a los datos de la tabla anterior</t>
  </si>
  <si>
    <t>Score</t>
  </si>
  <si>
    <t>Mínimo</t>
  </si>
  <si>
    <t>INTERPRETACIÓN</t>
  </si>
  <si>
    <t>Igual o mayor</t>
  </si>
  <si>
    <t>Entre</t>
  </si>
  <si>
    <t>1.10 y 2.59</t>
  </si>
  <si>
    <t>Igual o menor</t>
  </si>
  <si>
    <t>Saludable</t>
  </si>
  <si>
    <t>Riesgo de cierre en 12 meses</t>
  </si>
  <si>
    <t>Riesgo de cierre 2 meses</t>
  </si>
  <si>
    <t>INDICADORES FINANCIEROS</t>
  </si>
  <si>
    <t>SECCIÓN 2. EVALUACIÓN MENSUAL</t>
  </si>
  <si>
    <t>Enero</t>
  </si>
  <si>
    <t>Febrero</t>
  </si>
  <si>
    <t>Marzo</t>
  </si>
  <si>
    <t>Abril</t>
  </si>
  <si>
    <t>Mayo</t>
  </si>
  <si>
    <t>Junio</t>
  </si>
  <si>
    <t>Julio</t>
  </si>
  <si>
    <t>Agosto</t>
  </si>
  <si>
    <t>Septiembre</t>
  </si>
  <si>
    <t>Octubre</t>
  </si>
  <si>
    <t>Noviembre</t>
  </si>
  <si>
    <t>Diciembre</t>
  </si>
  <si>
    <t>Riesgo de cierre en 2 meses</t>
  </si>
  <si>
    <t>Captura la información de tus Estados de Resultados y Balance General (ya sea del año en curso o los meses más recientes)</t>
  </si>
  <si>
    <t>INTERPRETACIÓN ANUAL</t>
  </si>
  <si>
    <t xml:space="preserve">                Plantilla para tus Estados Financieros</t>
  </si>
  <si>
    <t>ACTIVO FIJO</t>
  </si>
  <si>
    <t>Captura la información financiera de cada año de tu negocio</t>
  </si>
  <si>
    <t>Ahorros en Caja / Banco</t>
  </si>
  <si>
    <t>Cuentas por cobrar (clientes que te deben)</t>
  </si>
  <si>
    <t>Inversiones temporales</t>
  </si>
  <si>
    <t>Documentos por cobrar</t>
  </si>
  <si>
    <t>Mercancía</t>
  </si>
  <si>
    <t>Terreno</t>
  </si>
  <si>
    <t>Local</t>
  </si>
  <si>
    <t>Mobiliario y equipo de oficina</t>
  </si>
  <si>
    <t>Equipo de cómputo</t>
  </si>
  <si>
    <t>Equipo de transporte</t>
  </si>
  <si>
    <t>Inversión de largo plazo</t>
  </si>
  <si>
    <t>Depósitos en garantía</t>
  </si>
  <si>
    <t>ACTIVO CIRCULANTE</t>
  </si>
  <si>
    <t>Anticipos</t>
  </si>
  <si>
    <t>ACTIVOS FIJO</t>
  </si>
  <si>
    <t>UTILIDADES Y CAPITAL</t>
  </si>
  <si>
    <t>Pagos pendientes a Proveedores</t>
  </si>
  <si>
    <t>Documentos por pagar</t>
  </si>
  <si>
    <t>Papelería y publicidad física</t>
  </si>
  <si>
    <t>Impuestos pendientes de pago</t>
  </si>
  <si>
    <t>Pagos pendientes a Equipo de trabajo</t>
  </si>
  <si>
    <t>TOTAL PASIVOS</t>
  </si>
  <si>
    <t>PASIVO CIRCULANTE</t>
  </si>
  <si>
    <t>PASIVO FIJO</t>
  </si>
  <si>
    <t>Préstamo menor a 1 año</t>
  </si>
  <si>
    <t>Préstamo mayor a 1 año</t>
  </si>
  <si>
    <t>Hipoteca</t>
  </si>
  <si>
    <t>Deudas con empresas</t>
  </si>
  <si>
    <t>Valor contable del patrimonio (Valor neto)</t>
  </si>
  <si>
    <t>Captura la información financiera de forma mensual (ya sea del año en curso o los meses más recientes)</t>
  </si>
  <si>
    <t>ENERO</t>
  </si>
  <si>
    <t>FEBRERO</t>
  </si>
  <si>
    <t>JULIO</t>
  </si>
  <si>
    <t>AGOSTO</t>
  </si>
  <si>
    <t>SEPTIEMBRE</t>
  </si>
  <si>
    <t>OCTUBRE</t>
  </si>
  <si>
    <t>NOVIEMBRE</t>
  </si>
  <si>
    <t>DICIEMBRE</t>
  </si>
  <si>
    <t xml:space="preserve">                Plantilla financiera</t>
  </si>
  <si>
    <t>hola@jorgeromero.org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</si>
</sst>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80A]#,##0.00"/>
    <numFmt numFmtId="165" formatCode="[$$-300A]#,##0.00"/>
    <numFmt numFmtId="166" formatCode="_(* #,##0.00_);_(* \(#,##0.00\);_(* &quot;-&quot;??_);_(@_)"/>
  </numFmts>
  <fonts count="5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9"/>
      <color theme="4" tint="-0.24994659260841701"/>
      <name val="Calibri Light"/>
      <family val="2"/>
      <scheme val="major"/>
    </font>
    <font>
      <sz val="10"/>
      <color theme="1" tint="0.24994659260841701"/>
      <name val="Calibri"/>
      <family val="2"/>
      <scheme val="minor"/>
    </font>
    <font>
      <sz val="11"/>
      <color theme="4" tint="-0.24994659260841701"/>
      <name val="Calibri Light"/>
      <family val="1"/>
      <scheme val="major"/>
    </font>
    <font>
      <b/>
      <sz val="10"/>
      <color theme="4" tint="-0.499984740745262"/>
      <name val="Calibri Light"/>
      <family val="1"/>
      <scheme val="major"/>
    </font>
    <font>
      <b/>
      <sz val="9"/>
      <color theme="4" tint="-0.24994659260841701"/>
      <name val="Calibri"/>
      <family val="2"/>
      <scheme val="minor"/>
    </font>
    <font>
      <u/>
      <sz val="11"/>
      <color theme="10"/>
      <name val="Calibri"/>
      <family val="2"/>
      <scheme val="minor"/>
    </font>
    <font>
      <sz val="10"/>
      <color rgb="FF000000"/>
      <name val="Arial"/>
    </font>
    <font>
      <sz val="12"/>
      <color theme="0"/>
      <name val="Calibri"/>
      <family val="2"/>
      <scheme val="minor"/>
    </font>
    <font>
      <b/>
      <sz val="12"/>
      <color theme="0"/>
      <name val="Calibri"/>
      <family val="2"/>
      <scheme val="minor"/>
    </font>
    <font>
      <sz val="11"/>
      <color theme="1" tint="0.14999847407452621"/>
      <name val="Calibri"/>
      <family val="2"/>
      <scheme val="minor"/>
    </font>
    <font>
      <i/>
      <sz val="11"/>
      <color theme="1" tint="0.249977111117893"/>
      <name val="Calibri"/>
      <family val="2"/>
      <scheme val="minor"/>
    </font>
    <font>
      <b/>
      <sz val="11"/>
      <color theme="1" tint="0.14999847407452621"/>
      <name val="Calibri"/>
      <family val="2"/>
      <scheme val="minor"/>
    </font>
    <font>
      <b/>
      <sz val="10.5"/>
      <color theme="1" tint="0.14999847407452621"/>
      <name val="Calibri Light"/>
      <family val="2"/>
      <scheme val="major"/>
    </font>
    <font>
      <sz val="10.5"/>
      <color theme="1" tint="0.14999847407452621"/>
      <name val="Calibri Light"/>
      <family val="2"/>
      <scheme val="major"/>
    </font>
    <font>
      <sz val="9"/>
      <color theme="1"/>
      <name val="Calibri"/>
      <family val="2"/>
      <scheme val="minor"/>
    </font>
    <font>
      <sz val="12"/>
      <name val="Times New Roman"/>
    </font>
    <font>
      <sz val="11"/>
      <name val="Calibri"/>
      <family val="2"/>
      <scheme val="minor"/>
    </font>
    <font>
      <u/>
      <sz val="12"/>
      <color theme="10"/>
      <name val="Times New Roman"/>
      <family val="1"/>
    </font>
    <font>
      <b/>
      <sz val="11"/>
      <name val="Calibri"/>
      <family val="2"/>
      <scheme val="minor"/>
    </font>
    <font>
      <b/>
      <sz val="12"/>
      <color theme="1" tint="0.14999847407452621"/>
      <name val="Calibri Light"/>
      <family val="2"/>
      <scheme val="major"/>
    </font>
    <font>
      <sz val="12"/>
      <color theme="1" tint="0.14999847407452621"/>
      <name val="Calibri Light"/>
      <family val="2"/>
      <scheme val="major"/>
    </font>
    <font>
      <b/>
      <sz val="9"/>
      <color indexed="81"/>
      <name val="Tahoma"/>
      <family val="2"/>
    </font>
    <font>
      <b/>
      <i/>
      <sz val="11"/>
      <color rgb="FF7C062B"/>
      <name val="Corbel"/>
      <family val="2"/>
    </font>
    <font>
      <b/>
      <sz val="15"/>
      <color theme="0"/>
      <name val="Calibri"/>
      <family val="2"/>
      <scheme val="minor"/>
    </font>
    <font>
      <b/>
      <sz val="12.5"/>
      <color theme="1"/>
      <name val="Calibri"/>
      <family val="2"/>
      <scheme val="minor"/>
    </font>
    <font>
      <sz val="11"/>
      <color rgb="FF0070C0"/>
      <name val="Calibri"/>
      <family val="2"/>
      <scheme val="minor"/>
    </font>
    <font>
      <b/>
      <i/>
      <sz val="11"/>
      <color theme="0"/>
      <name val="Arial"/>
      <family val="2"/>
    </font>
    <font>
      <b/>
      <sz val="18"/>
      <color theme="0"/>
      <name val="Calibri"/>
      <family val="2"/>
      <scheme val="minor"/>
    </font>
    <font>
      <sz val="8"/>
      <name val="Calibri"/>
      <family val="2"/>
      <scheme val="minor"/>
    </font>
    <font>
      <b/>
      <sz val="12.5"/>
      <color theme="0"/>
      <name val="Calibri"/>
      <family val="2"/>
      <scheme val="minor"/>
    </font>
    <font>
      <b/>
      <sz val="18"/>
      <color theme="1" tint="0.14999847407452621"/>
      <name val="Calibri"/>
      <family val="2"/>
      <scheme val="minor"/>
    </font>
    <font>
      <sz val="12"/>
      <color theme="1" tint="0.14999847407452621"/>
      <name val="Calibri"/>
      <family val="2"/>
      <scheme val="minor"/>
    </font>
    <font>
      <b/>
      <i/>
      <sz val="11"/>
      <color theme="1" tint="0.14999847407452621"/>
      <name val="Arial"/>
      <family val="2"/>
    </font>
    <font>
      <b/>
      <sz val="12"/>
      <color theme="1" tint="0.14999847407452621"/>
      <name val="Calibri"/>
      <family val="2"/>
      <scheme val="minor"/>
    </font>
    <font>
      <u/>
      <sz val="9"/>
      <color theme="10"/>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0.749992370372631"/>
        <bgColor indexed="64"/>
      </patternFill>
    </fill>
    <fill>
      <patternFill patternType="solid">
        <fgColor rgb="FF00B0F0"/>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rgb="FF7C062B"/>
        <bgColor indexed="64"/>
      </patternFill>
    </fill>
    <fill>
      <patternFill patternType="solid">
        <fgColor rgb="FFFFC000"/>
        <bgColor indexed="64"/>
      </patternFill>
    </fill>
    <fill>
      <patternFill patternType="solid">
        <fgColor theme="9" tint="0.59999389629810485"/>
        <bgColor indexed="64"/>
      </patternFill>
    </fill>
    <fill>
      <patternFill patternType="solid">
        <fgColor rgb="FFC000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1F7B70"/>
        <bgColor indexed="64"/>
      </patternFill>
    </fill>
    <fill>
      <patternFill patternType="solid">
        <fgColor rgb="FF002060"/>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rgb="FFFFFF00"/>
        <bgColor indexed="64"/>
      </patternFill>
    </fill>
    <fill>
      <patternFill patternType="solid">
        <fgColor rgb="FFD2BD3E"/>
        <bgColor indexed="64"/>
      </patternFill>
    </fill>
    <fill>
      <patternFill patternType="solid">
        <fgColor rgb="FF64C3EE"/>
        <bgColor indexed="64"/>
      </patternFill>
    </fill>
    <fill>
      <patternFill patternType="solid">
        <fgColor rgb="FFFF66CC"/>
        <bgColor indexed="64"/>
      </patternFill>
    </fill>
    <fill>
      <patternFill patternType="solid">
        <fgColor rgb="FF0EAA90"/>
        <bgColor indexed="64"/>
      </patternFill>
    </fill>
    <fill>
      <patternFill patternType="solid">
        <fgColor theme="9" tint="0.39997558519241921"/>
        <bgColor indexed="64"/>
      </patternFill>
    </fill>
    <fill>
      <patternFill patternType="solid">
        <fgColor rgb="FFFF5F33"/>
        <bgColor indexed="64"/>
      </patternFill>
    </fill>
    <fill>
      <patternFill patternType="solid">
        <fgColor rgb="FFAD5BFF"/>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diagonal/>
    </border>
    <border>
      <left/>
      <right/>
      <top/>
      <bottom style="mediumDashDotDot">
        <color theme="1" tint="0.34998626667073579"/>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top style="medium">
        <color theme="1" tint="0.34998626667073579"/>
      </top>
      <bottom style="medium">
        <color theme="1" tint="0.34998626667073579"/>
      </bottom>
      <diagonal/>
    </border>
    <border>
      <left style="hair">
        <color theme="0" tint="-0.499984740745262"/>
      </left>
      <right style="hair">
        <color theme="0" tint="-0.499984740745262"/>
      </right>
      <top style="medium">
        <color theme="1" tint="0.34998626667073579"/>
      </top>
      <bottom style="medium">
        <color theme="1" tint="0.34998626667073579"/>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right/>
      <top style="medium">
        <color theme="1" tint="0.34998626667073579"/>
      </top>
      <bottom/>
      <diagonal/>
    </border>
    <border>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style="medium">
        <color rgb="FF1F7B70"/>
      </left>
      <right/>
      <top style="medium">
        <color rgb="FF1F7B70"/>
      </top>
      <bottom/>
      <diagonal/>
    </border>
    <border>
      <left/>
      <right style="medium">
        <color rgb="FF1F7B70"/>
      </right>
      <top style="medium">
        <color rgb="FF1F7B70"/>
      </top>
      <bottom/>
      <diagonal/>
    </border>
    <border>
      <left style="medium">
        <color rgb="FF1F7B70"/>
      </left>
      <right/>
      <top/>
      <bottom/>
      <diagonal/>
    </border>
    <border>
      <left/>
      <right style="medium">
        <color rgb="FF1F7B70"/>
      </right>
      <top/>
      <bottom/>
      <diagonal/>
    </border>
    <border>
      <left style="medium">
        <color rgb="FF1F7B70"/>
      </left>
      <right/>
      <top/>
      <bottom style="medium">
        <color rgb="FF1F7B70"/>
      </bottom>
      <diagonal/>
    </border>
    <border>
      <left/>
      <right style="medium">
        <color rgb="FF1F7B70"/>
      </right>
      <top/>
      <bottom style="medium">
        <color rgb="FF1F7B70"/>
      </bottom>
      <diagonal/>
    </border>
    <border>
      <left/>
      <right/>
      <top style="medium">
        <color rgb="FF1F7B70"/>
      </top>
      <bottom/>
      <diagonal/>
    </border>
    <border>
      <left/>
      <right/>
      <top/>
      <bottom style="medium">
        <color rgb="FF1F7B70"/>
      </bottom>
      <diagonal/>
    </border>
    <border>
      <left style="thin">
        <color theme="0" tint="-0.499984740745262"/>
      </left>
      <right/>
      <top/>
      <bottom/>
      <diagonal/>
    </border>
    <border>
      <left style="hair">
        <color theme="0" tint="-0.499984740745262"/>
      </left>
      <right/>
      <top/>
      <bottom/>
      <diagonal/>
    </border>
    <border>
      <left/>
      <right/>
      <top style="hair">
        <color theme="0" tint="-0.499984740745262"/>
      </top>
      <bottom/>
      <diagonal/>
    </border>
  </borders>
  <cellStyleXfs count="5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lignment vertical="center"/>
    </xf>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Protection="0">
      <alignment horizontal="left" vertical="center" indent="1"/>
    </xf>
    <xf numFmtId="0" fontId="23" fillId="0" borderId="0" applyNumberFormat="0" applyFill="0" applyBorder="0" applyAlignment="0" applyProtection="0"/>
    <xf numFmtId="0" fontId="24" fillId="0" borderId="0"/>
    <xf numFmtId="0" fontId="1" fillId="0" borderId="0"/>
    <xf numFmtId="0" fontId="32" fillId="0" borderId="0"/>
    <xf numFmtId="166" fontId="32" fillId="0" borderId="0" applyFont="0" applyFill="0" applyBorder="0" applyAlignment="0" applyProtection="0"/>
    <xf numFmtId="0" fontId="33" fillId="0" borderId="0"/>
    <xf numFmtId="0" fontId="35" fillId="0" borderId="0" applyNumberFormat="0" applyFill="0" applyBorder="0" applyAlignment="0" applyProtection="0"/>
  </cellStyleXfs>
  <cellXfs count="138">
    <xf numFmtId="0" fontId="0" fillId="0" borderId="0" xfId="0"/>
    <xf numFmtId="0" fontId="0" fillId="0" borderId="0" xfId="0" applyAlignment="1">
      <alignment horizontal="center"/>
    </xf>
    <xf numFmtId="0" fontId="0" fillId="33" borderId="0" xfId="0" applyFill="1"/>
    <xf numFmtId="0" fontId="0" fillId="34" borderId="0" xfId="0" applyFill="1" applyProtection="1">
      <protection locked="0"/>
    </xf>
    <xf numFmtId="0" fontId="0" fillId="33" borderId="0" xfId="0" applyFill="1" applyProtection="1">
      <protection locked="0"/>
    </xf>
    <xf numFmtId="0" fontId="0" fillId="0" borderId="0" xfId="0" applyAlignment="1">
      <alignment horizontal="left"/>
    </xf>
    <xf numFmtId="164" fontId="0" fillId="0" borderId="0" xfId="0" applyNumberFormat="1"/>
    <xf numFmtId="164" fontId="0" fillId="0" borderId="0" xfId="0" applyNumberFormat="1" applyAlignment="1">
      <alignment vertical="center"/>
    </xf>
    <xf numFmtId="0" fontId="16" fillId="0" borderId="0" xfId="0" applyFont="1" applyAlignment="1">
      <alignment vertical="center"/>
    </xf>
    <xf numFmtId="164" fontId="16" fillId="0" borderId="0" xfId="0" applyNumberFormat="1" applyFont="1" applyAlignment="1">
      <alignment vertical="center"/>
    </xf>
    <xf numFmtId="164" fontId="13" fillId="0" borderId="0" xfId="0" applyNumberFormat="1" applyFont="1" applyAlignment="1">
      <alignment horizontal="right" vertical="center"/>
    </xf>
    <xf numFmtId="164" fontId="13" fillId="0" borderId="0" xfId="0" applyNumberFormat="1" applyFont="1" applyAlignment="1">
      <alignment vertical="center"/>
    </xf>
    <xf numFmtId="10" fontId="0" fillId="0" borderId="0" xfId="0" applyNumberFormat="1"/>
    <xf numFmtId="0" fontId="31" fillId="0" borderId="0" xfId="0" applyFont="1"/>
    <xf numFmtId="165" fontId="31" fillId="0" borderId="0" xfId="0" applyNumberFormat="1" applyFont="1"/>
    <xf numFmtId="164" fontId="0" fillId="0" borderId="10" xfId="0" applyNumberFormat="1" applyBorder="1" applyAlignment="1">
      <alignment vertical="center"/>
    </xf>
    <xf numFmtId="0" fontId="13" fillId="0" borderId="0" xfId="0" applyFont="1" applyAlignment="1">
      <alignment vertical="center"/>
    </xf>
    <xf numFmtId="0" fontId="0" fillId="0" borderId="10" xfId="0" applyBorder="1" applyAlignment="1">
      <alignment vertical="center"/>
    </xf>
    <xf numFmtId="164" fontId="0" fillId="0" borderId="11" xfId="0" applyNumberFormat="1" applyBorder="1" applyAlignment="1">
      <alignment vertical="center"/>
    </xf>
    <xf numFmtId="164" fontId="0" fillId="0" borderId="12" xfId="0" applyNumberFormat="1" applyBorder="1" applyAlignment="1">
      <alignment vertical="center"/>
    </xf>
    <xf numFmtId="17" fontId="29" fillId="40" borderId="13" xfId="0" applyNumberFormat="1" applyFont="1" applyFill="1" applyBorder="1" applyAlignment="1">
      <alignment horizontal="center"/>
    </xf>
    <xf numFmtId="164" fontId="16" fillId="0" borderId="0" xfId="0" applyNumberFormat="1" applyFont="1"/>
    <xf numFmtId="0" fontId="0" fillId="0" borderId="15" xfId="0" applyBorder="1"/>
    <xf numFmtId="0" fontId="29" fillId="40" borderId="13" xfId="0" applyFont="1" applyFill="1" applyBorder="1" applyAlignment="1">
      <alignment horizontal="center"/>
    </xf>
    <xf numFmtId="0" fontId="29" fillId="37" borderId="13" xfId="0" applyFont="1" applyFill="1" applyBorder="1" applyAlignment="1">
      <alignment horizontal="center"/>
    </xf>
    <xf numFmtId="0" fontId="41" fillId="38" borderId="0" xfId="0" applyFont="1" applyFill="1" applyAlignment="1">
      <alignment vertical="center"/>
    </xf>
    <xf numFmtId="0" fontId="40" fillId="0" borderId="0" xfId="0" applyFont="1" applyAlignment="1">
      <alignment vertical="center"/>
    </xf>
    <xf numFmtId="0" fontId="0" fillId="0" borderId="16" xfId="0" applyBorder="1" applyAlignment="1">
      <alignment vertical="center"/>
    </xf>
    <xf numFmtId="0" fontId="28" fillId="0" borderId="0" xfId="0" applyFont="1"/>
    <xf numFmtId="0" fontId="0" fillId="43" borderId="0" xfId="0" applyFill="1"/>
    <xf numFmtId="0" fontId="37" fillId="43" borderId="0" xfId="0" applyFont="1" applyFill="1"/>
    <xf numFmtId="0" fontId="30" fillId="43" borderId="0" xfId="0" applyFont="1" applyFill="1"/>
    <xf numFmtId="0" fontId="38" fillId="43" borderId="0" xfId="0" quotePrefix="1" applyFont="1" applyFill="1"/>
    <xf numFmtId="0" fontId="31" fillId="43" borderId="0" xfId="0" applyFont="1" applyFill="1"/>
    <xf numFmtId="165" fontId="31" fillId="43" borderId="0" xfId="0" applyNumberFormat="1" applyFont="1" applyFill="1"/>
    <xf numFmtId="0" fontId="27" fillId="43" borderId="0" xfId="0" applyFont="1" applyFill="1"/>
    <xf numFmtId="0" fontId="31" fillId="33" borderId="0" xfId="0" applyFont="1" applyFill="1"/>
    <xf numFmtId="165" fontId="31" fillId="33" borderId="0" xfId="0" applyNumberFormat="1" applyFont="1" applyFill="1"/>
    <xf numFmtId="0" fontId="0" fillId="0" borderId="17" xfId="0" applyBorder="1" applyAlignment="1">
      <alignment vertical="center"/>
    </xf>
    <xf numFmtId="0" fontId="42" fillId="44" borderId="0" xfId="0" applyFont="1" applyFill="1" applyAlignment="1">
      <alignment vertical="center"/>
    </xf>
    <xf numFmtId="0" fontId="43" fillId="0" borderId="0" xfId="0" applyFont="1"/>
    <xf numFmtId="0" fontId="17" fillId="45" borderId="0" xfId="0" applyFont="1" applyFill="1"/>
    <xf numFmtId="0" fontId="25" fillId="45" borderId="0" xfId="0" applyFont="1" applyFill="1"/>
    <xf numFmtId="0" fontId="44" fillId="45" borderId="0" xfId="0" applyFont="1" applyFill="1" applyAlignment="1">
      <alignment vertical="top"/>
    </xf>
    <xf numFmtId="0" fontId="45" fillId="45" borderId="0" xfId="0" applyFont="1" applyFill="1"/>
    <xf numFmtId="0" fontId="16" fillId="0" borderId="16" xfId="0" applyFont="1" applyBorder="1" applyAlignment="1">
      <alignment vertical="center"/>
    </xf>
    <xf numFmtId="0" fontId="16" fillId="0" borderId="12"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0" fontId="16" fillId="37" borderId="18" xfId="0" applyFont="1" applyFill="1" applyBorder="1" applyAlignment="1">
      <alignment horizontal="center" vertical="center"/>
    </xf>
    <xf numFmtId="0" fontId="16" fillId="0" borderId="20" xfId="0" applyFont="1" applyBorder="1" applyAlignment="1">
      <alignment vertical="center"/>
    </xf>
    <xf numFmtId="164" fontId="0" fillId="0" borderId="20" xfId="0" applyNumberFormat="1" applyBorder="1" applyAlignment="1">
      <alignment vertical="center"/>
    </xf>
    <xf numFmtId="164" fontId="16" fillId="0" borderId="20" xfId="0" applyNumberFormat="1" applyFont="1" applyBorder="1" applyAlignment="1">
      <alignment vertical="center"/>
    </xf>
    <xf numFmtId="0" fontId="0" fillId="0" borderId="20" xfId="0" applyBorder="1" applyAlignment="1">
      <alignment vertical="center"/>
    </xf>
    <xf numFmtId="0" fontId="13" fillId="0" borderId="21" xfId="0" applyFont="1" applyBorder="1" applyAlignment="1">
      <alignment vertical="center"/>
    </xf>
    <xf numFmtId="0" fontId="17" fillId="0" borderId="21" xfId="0" applyFont="1" applyBorder="1" applyAlignment="1">
      <alignment horizontal="center"/>
    </xf>
    <xf numFmtId="0" fontId="17" fillId="0" borderId="0" xfId="0" applyFont="1" applyAlignment="1">
      <alignment horizontal="center"/>
    </xf>
    <xf numFmtId="2" fontId="0" fillId="0" borderId="12" xfId="0" applyNumberFormat="1" applyBorder="1" applyAlignment="1">
      <alignment horizontal="center" vertical="center"/>
    </xf>
    <xf numFmtId="2" fontId="0" fillId="0" borderId="11" xfId="0" applyNumberFormat="1" applyBorder="1" applyAlignment="1">
      <alignment horizontal="center" vertical="center"/>
    </xf>
    <xf numFmtId="2" fontId="16" fillId="37" borderId="19" xfId="0" applyNumberFormat="1" applyFont="1" applyFill="1" applyBorder="1" applyAlignment="1">
      <alignment horizontal="center" vertical="center"/>
    </xf>
    <xf numFmtId="0" fontId="0" fillId="41" borderId="22" xfId="0" applyFill="1" applyBorder="1" applyAlignment="1">
      <alignment horizontal="center" vertical="center"/>
    </xf>
    <xf numFmtId="0" fontId="0" fillId="41" borderId="12" xfId="0" applyFill="1" applyBorder="1" applyAlignment="1">
      <alignment horizontal="center" vertical="center"/>
    </xf>
    <xf numFmtId="0" fontId="0" fillId="41" borderId="23" xfId="0" applyFill="1"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2" fontId="34" fillId="0" borderId="12" xfId="0" applyNumberFormat="1" applyFont="1" applyBorder="1" applyAlignment="1">
      <alignment horizontal="center" vertical="center"/>
    </xf>
    <xf numFmtId="0" fontId="16" fillId="0" borderId="28" xfId="0" applyFont="1" applyBorder="1"/>
    <xf numFmtId="0" fontId="0" fillId="0" borderId="29" xfId="0" applyBorder="1" applyAlignment="1">
      <alignment horizontal="left"/>
    </xf>
    <xf numFmtId="0" fontId="13" fillId="45" borderId="26" xfId="0" applyFont="1" applyFill="1" applyBorder="1" applyAlignment="1">
      <alignment horizontal="left"/>
    </xf>
    <xf numFmtId="0" fontId="17" fillId="45" borderId="27" xfId="0" applyFont="1" applyFill="1" applyBorder="1" applyAlignment="1">
      <alignment horizontal="center"/>
    </xf>
    <xf numFmtId="0" fontId="16" fillId="42" borderId="28" xfId="0" applyFont="1" applyFill="1" applyBorder="1"/>
    <xf numFmtId="0" fontId="0" fillId="42" borderId="29" xfId="0" applyFill="1" applyBorder="1" applyAlignment="1">
      <alignment horizontal="left"/>
    </xf>
    <xf numFmtId="0" fontId="16" fillId="42" borderId="30" xfId="0" applyFont="1" applyFill="1" applyBorder="1"/>
    <xf numFmtId="0" fontId="0" fillId="42" borderId="31" xfId="0" applyFill="1" applyBorder="1" applyAlignment="1">
      <alignment horizontal="left"/>
    </xf>
    <xf numFmtId="0" fontId="17" fillId="45" borderId="32" xfId="0" applyFont="1" applyFill="1" applyBorder="1" applyAlignment="1">
      <alignment horizontal="center"/>
    </xf>
    <xf numFmtId="0" fontId="0" fillId="42" borderId="0" xfId="0" applyFill="1" applyAlignment="1">
      <alignment horizontal="left"/>
    </xf>
    <xf numFmtId="0" fontId="0" fillId="42" borderId="33" xfId="0" applyFill="1" applyBorder="1" applyAlignment="1">
      <alignment horizontal="left"/>
    </xf>
    <xf numFmtId="0" fontId="34" fillId="0" borderId="0" xfId="0" applyFont="1"/>
    <xf numFmtId="0" fontId="34" fillId="0" borderId="0" xfId="0" applyFont="1" applyAlignment="1">
      <alignment horizontal="center"/>
    </xf>
    <xf numFmtId="164" fontId="34" fillId="0" borderId="0" xfId="0" applyNumberFormat="1" applyFont="1"/>
    <xf numFmtId="2" fontId="0" fillId="0" borderId="20" xfId="0" applyNumberFormat="1" applyBorder="1" applyAlignment="1">
      <alignment horizontal="center" vertical="center"/>
    </xf>
    <xf numFmtId="0" fontId="13" fillId="45" borderId="26" xfId="0" applyFont="1" applyFill="1" applyBorder="1" applyAlignment="1">
      <alignment horizontal="left" vertical="center"/>
    </xf>
    <xf numFmtId="0" fontId="41" fillId="46" borderId="0" xfId="0" applyFont="1" applyFill="1" applyAlignment="1">
      <alignment vertical="center"/>
    </xf>
    <xf numFmtId="0" fontId="47" fillId="47" borderId="0" xfId="0" applyFont="1" applyFill="1" applyAlignment="1">
      <alignment vertical="center"/>
    </xf>
    <xf numFmtId="0" fontId="29" fillId="0" borderId="0" xfId="0" applyFont="1" applyAlignment="1">
      <alignment horizontal="center"/>
    </xf>
    <xf numFmtId="17" fontId="29" fillId="0" borderId="0" xfId="0" applyNumberFormat="1" applyFont="1" applyAlignment="1">
      <alignment horizontal="center"/>
    </xf>
    <xf numFmtId="2" fontId="0" fillId="0" borderId="0" xfId="0" applyNumberFormat="1" applyAlignment="1">
      <alignment horizontal="center" vertical="center"/>
    </xf>
    <xf numFmtId="0" fontId="29" fillId="0" borderId="34" xfId="0" applyFont="1" applyBorder="1" applyAlignment="1">
      <alignment horizontal="center"/>
    </xf>
    <xf numFmtId="0" fontId="34" fillId="45" borderId="32" xfId="0" applyFont="1" applyFill="1" applyBorder="1" applyAlignment="1">
      <alignment horizontal="center"/>
    </xf>
    <xf numFmtId="0" fontId="34" fillId="45" borderId="27" xfId="0" applyFont="1" applyFill="1" applyBorder="1" applyAlignment="1">
      <alignment horizontal="center"/>
    </xf>
    <xf numFmtId="2" fontId="16" fillId="0" borderId="35" xfId="0" applyNumberFormat="1" applyFont="1" applyBorder="1" applyAlignment="1">
      <alignment horizontal="center" vertical="center"/>
    </xf>
    <xf numFmtId="2" fontId="16" fillId="0" borderId="0" xfId="0" applyNumberFormat="1" applyFont="1" applyAlignment="1">
      <alignment horizontal="center" vertical="center"/>
    </xf>
    <xf numFmtId="0" fontId="17" fillId="0" borderId="0" xfId="0" applyFont="1"/>
    <xf numFmtId="0" fontId="13" fillId="0" borderId="21" xfId="0" applyFont="1" applyBorder="1" applyAlignment="1">
      <alignment horizontal="right" vertical="center"/>
    </xf>
    <xf numFmtId="0" fontId="13" fillId="0" borderId="0" xfId="0" applyFont="1" applyAlignment="1">
      <alignment horizontal="right" vertical="center"/>
    </xf>
    <xf numFmtId="10" fontId="16" fillId="0" borderId="0" xfId="0" applyNumberFormat="1" applyFont="1"/>
    <xf numFmtId="164" fontId="0" fillId="0" borderId="35" xfId="0" applyNumberFormat="1" applyBorder="1" applyAlignment="1">
      <alignment vertical="center"/>
    </xf>
    <xf numFmtId="164" fontId="16" fillId="0" borderId="35" xfId="0" applyNumberFormat="1" applyFont="1" applyBorder="1" applyAlignment="1">
      <alignment vertical="center"/>
    </xf>
    <xf numFmtId="0" fontId="48" fillId="48" borderId="0" xfId="0" applyFont="1" applyFill="1"/>
    <xf numFmtId="0" fontId="27" fillId="48" borderId="0" xfId="0" applyFont="1" applyFill="1"/>
    <xf numFmtId="0" fontId="49" fillId="48" borderId="0" xfId="0" applyFont="1" applyFill="1"/>
    <xf numFmtId="0" fontId="50" fillId="48" borderId="0" xfId="0" applyFont="1" applyFill="1" applyAlignment="1">
      <alignment vertical="top"/>
    </xf>
    <xf numFmtId="0" fontId="51" fillId="39" borderId="0" xfId="0" applyFont="1" applyFill="1" applyAlignment="1">
      <alignment vertical="center"/>
    </xf>
    <xf numFmtId="0" fontId="13" fillId="36" borderId="24" xfId="0" applyFont="1" applyFill="1" applyBorder="1" applyAlignment="1">
      <alignment vertical="center"/>
    </xf>
    <xf numFmtId="164" fontId="17" fillId="36" borderId="11" xfId="0" applyNumberFormat="1" applyFont="1" applyFill="1" applyBorder="1"/>
    <xf numFmtId="0" fontId="16" fillId="0" borderId="24" xfId="0" applyFont="1" applyBorder="1" applyAlignment="1">
      <alignment vertical="center"/>
    </xf>
    <xf numFmtId="164" fontId="0" fillId="0" borderId="17" xfId="0" applyNumberFormat="1" applyBorder="1" applyAlignment="1">
      <alignment vertical="center"/>
    </xf>
    <xf numFmtId="164" fontId="17" fillId="0" borderId="0" xfId="0" applyNumberFormat="1" applyFont="1"/>
    <xf numFmtId="0" fontId="13" fillId="36" borderId="18" xfId="0" applyFont="1" applyFill="1" applyBorder="1" applyAlignment="1">
      <alignment horizontal="center" vertical="center"/>
    </xf>
    <xf numFmtId="2" fontId="13" fillId="36" borderId="19" xfId="0" applyNumberFormat="1" applyFont="1" applyFill="1" applyBorder="1" applyAlignment="1">
      <alignment horizontal="center" vertical="center"/>
    </xf>
    <xf numFmtId="0" fontId="16" fillId="0" borderId="36" xfId="0" applyFont="1" applyBorder="1" applyAlignment="1">
      <alignment vertical="center"/>
    </xf>
    <xf numFmtId="0" fontId="29" fillId="40" borderId="14" xfId="0" applyFont="1" applyFill="1" applyBorder="1" applyAlignment="1">
      <alignment horizontal="center"/>
    </xf>
    <xf numFmtId="164" fontId="0" fillId="0" borderId="16" xfId="0" applyNumberFormat="1" applyBorder="1" applyAlignment="1">
      <alignment vertical="center"/>
    </xf>
    <xf numFmtId="0" fontId="51" fillId="35" borderId="0" xfId="0" applyFont="1" applyFill="1" applyAlignment="1">
      <alignment vertical="center"/>
    </xf>
    <xf numFmtId="0" fontId="26" fillId="49" borderId="0" xfId="0" applyFont="1" applyFill="1" applyAlignment="1">
      <alignment vertical="center"/>
    </xf>
    <xf numFmtId="0" fontId="34" fillId="50" borderId="21" xfId="0" applyFont="1" applyFill="1" applyBorder="1" applyAlignment="1">
      <alignment horizontal="center"/>
    </xf>
    <xf numFmtId="0" fontId="34" fillId="50" borderId="0" xfId="0" applyFont="1" applyFill="1" applyAlignment="1">
      <alignment horizontal="center"/>
    </xf>
    <xf numFmtId="0" fontId="0" fillId="38" borderId="0" xfId="0" applyFill="1"/>
    <xf numFmtId="0" fontId="0" fillId="46" borderId="0" xfId="0" applyFill="1"/>
    <xf numFmtId="164" fontId="0" fillId="0" borderId="0" xfId="0" applyNumberFormat="1" applyAlignment="1">
      <alignment horizontal="center"/>
    </xf>
    <xf numFmtId="164" fontId="34" fillId="0" borderId="35" xfId="0" applyNumberFormat="1" applyFont="1" applyBorder="1"/>
    <xf numFmtId="0" fontId="36" fillId="0" borderId="34" xfId="0" applyFont="1" applyBorder="1" applyAlignment="1">
      <alignment horizontal="center"/>
    </xf>
    <xf numFmtId="164" fontId="34" fillId="0" borderId="35" xfId="0" applyNumberFormat="1" applyFont="1" applyBorder="1" applyAlignment="1">
      <alignment vertical="center"/>
    </xf>
    <xf numFmtId="0" fontId="34" fillId="45" borderId="0" xfId="0" applyFont="1" applyFill="1" applyAlignment="1">
      <alignment horizontal="center"/>
    </xf>
    <xf numFmtId="0" fontId="34" fillId="45" borderId="29" xfId="0" applyFont="1" applyFill="1" applyBorder="1" applyAlignment="1">
      <alignment horizontal="center"/>
    </xf>
    <xf numFmtId="164" fontId="17" fillId="0" borderId="35" xfId="0" applyNumberFormat="1" applyFont="1" applyBorder="1"/>
    <xf numFmtId="0" fontId="36" fillId="50" borderId="21" xfId="0" applyFont="1" applyFill="1" applyBorder="1" applyAlignment="1">
      <alignment vertical="center"/>
    </xf>
    <xf numFmtId="0" fontId="36" fillId="50" borderId="0" xfId="0" applyFont="1" applyFill="1" applyAlignment="1">
      <alignment vertical="center"/>
    </xf>
    <xf numFmtId="0" fontId="34" fillId="50" borderId="0" xfId="0" applyFont="1" applyFill="1"/>
    <xf numFmtId="0" fontId="52" fillId="33" borderId="0" xfId="47" quotePrefix="1" applyFont="1" applyFill="1" applyAlignment="1" applyProtection="1">
      <alignment horizontal="left"/>
    </xf>
    <xf numFmtId="0" fontId="16" fillId="51" borderId="12" xfId="0" applyFont="1" applyFill="1" applyBorder="1" applyAlignment="1">
      <alignment vertical="center"/>
    </xf>
    <xf numFmtId="0" fontId="16" fillId="52" borderId="16" xfId="0" applyFont="1" applyFill="1" applyBorder="1" applyAlignment="1">
      <alignment vertical="center"/>
    </xf>
    <xf numFmtId="0" fontId="16" fillId="53" borderId="10" xfId="0" applyFont="1" applyFill="1" applyBorder="1" applyAlignment="1">
      <alignment vertical="center"/>
    </xf>
    <xf numFmtId="0" fontId="16" fillId="54" borderId="11" xfId="0" applyFont="1" applyFill="1" applyBorder="1" applyAlignment="1">
      <alignment vertical="center"/>
    </xf>
    <xf numFmtId="0" fontId="16" fillId="55" borderId="11" xfId="0" applyFont="1" applyFill="1" applyBorder="1" applyAlignment="1">
      <alignment vertical="center"/>
    </xf>
    <xf numFmtId="0" fontId="16" fillId="56" borderId="10" xfId="0" applyFont="1" applyFill="1" applyBorder="1" applyAlignment="1">
      <alignment vertical="center"/>
    </xf>
    <xf numFmtId="0" fontId="16" fillId="57" borderId="20" xfId="0" applyFont="1" applyFill="1" applyBorder="1" applyAlignment="1">
      <alignment vertical="center"/>
    </xf>
  </cellXfs>
  <cellStyles count="5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1 2" xfId="45" xr:uid="{00000000-0005-0000-0000-000017000000}"/>
    <cellStyle name="Encabezado 4" xfId="5" builtinId="19" customBuiltin="1"/>
    <cellStyle name="Encabezado 4 2" xfId="44" xr:uid="{00000000-0005-0000-0000-000019000000}"/>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7" builtinId="8"/>
    <cellStyle name="Hipervínculo 2" xfId="53" xr:uid="{36C72D91-1558-43E0-A969-EC87E6362D7F}"/>
    <cellStyle name="Incorrecto" xfId="7" builtinId="27" customBuiltin="1"/>
    <cellStyle name="Millares 2" xfId="51" xr:uid="{9CE06709-061A-4958-AAF9-2D5D81C892CD}"/>
    <cellStyle name="Neutral" xfId="8" builtinId="28" customBuiltin="1"/>
    <cellStyle name="Normal" xfId="0" builtinId="0"/>
    <cellStyle name="Normal 2" xfId="43" xr:uid="{00000000-0005-0000-0000-000026000000}"/>
    <cellStyle name="Normal 2 2" xfId="49" xr:uid="{BDEC9864-C41F-49C8-AF4B-3F6506399498}"/>
    <cellStyle name="Normal 3" xfId="48" xr:uid="{00000000-0005-0000-0000-000027000000}"/>
    <cellStyle name="Normal 4" xfId="50" xr:uid="{4618DB3E-FD25-4F67-B3B6-CC6EC24CE0BB}"/>
    <cellStyle name="Normal 5" xfId="52" xr:uid="{6AA9C22D-F76F-42DF-A692-402C43AAE493}"/>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2 2" xfId="46" xr:uid="{00000000-0005-0000-0000-00002F000000}"/>
    <cellStyle name="Título 3" xfId="4" builtinId="18" customBuiltin="1"/>
    <cellStyle name="Título 4" xfId="42" xr:uid="{00000000-0005-0000-0000-000031000000}"/>
    <cellStyle name="Total" xfId="17" builtinId="25" customBuiltin="1"/>
  </cellStyles>
  <dxfs count="78">
    <dxf>
      <alignment horizontal="center" vertical="center" textRotation="0" wrapText="0" indent="0" justifyLastLine="0" shrinkToFit="0" readingOrder="0"/>
      <border diagonalUp="0" diagonalDown="0">
        <left style="hair">
          <color theme="0" tint="-0.499984740745262"/>
        </left>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border>
        <top style="hair">
          <color rgb="FF808080"/>
        </top>
      </border>
    </dxf>
    <dxf>
      <border diagonalUp="0" diagonalDown="0">
        <left style="thin">
          <color rgb="FF808080"/>
        </left>
        <right style="thin">
          <color rgb="FF808080"/>
        </right>
        <top style="thin">
          <color rgb="FF808080"/>
        </top>
        <bottom style="thin">
          <color rgb="FF808080"/>
        </bottom>
      </border>
    </dxf>
    <dxf>
      <alignment horizontal="center" vertical="center" textRotation="0" wrapText="0" indent="0" justifyLastLine="0" shrinkToFit="0" readingOrder="0"/>
    </dxf>
    <dxf>
      <border>
        <bottom style="hair">
          <color rgb="FF808080"/>
        </bottom>
      </border>
    </dxf>
    <dxf>
      <fill>
        <patternFill patternType="solid">
          <fgColor indexed="64"/>
          <bgColor rgb="FFC00000"/>
        </patternFill>
      </fill>
      <alignment horizontal="center" vertical="center" textRotation="0" wrapText="0" indent="0" justifyLastLine="0" shrinkToFit="0" readingOrder="0"/>
      <border diagonalUp="0" diagonalDown="0">
        <left style="hair">
          <color theme="0" tint="-0.499984740745262"/>
        </left>
        <right style="hair">
          <color theme="0" tint="-0.499984740745262"/>
        </right>
        <top/>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border>
        <top style="hair">
          <color rgb="FF808080"/>
        </top>
      </border>
    </dxf>
    <dxf>
      <border diagonalUp="0" diagonalDown="0">
        <left style="thin">
          <color rgb="FF808080"/>
        </left>
        <right style="thin">
          <color rgb="FF808080"/>
        </right>
        <top style="thin">
          <color rgb="FF808080"/>
        </top>
        <bottom style="thin">
          <color rgb="FF808080"/>
        </bottom>
      </border>
    </dxf>
    <dxf>
      <alignment horizontal="center" vertical="center" textRotation="0" wrapText="0" indent="0" justifyLastLine="0" shrinkToFit="0" readingOrder="0"/>
    </dxf>
    <dxf>
      <border>
        <bottom style="hair">
          <color rgb="FF808080"/>
        </bottom>
      </border>
    </dxf>
    <dxf>
      <fill>
        <patternFill patternType="solid">
          <fgColor indexed="64"/>
          <bgColor rgb="FFC00000"/>
        </patternFill>
      </fill>
      <alignment horizontal="center" vertical="center" textRotation="0" wrapText="0" indent="0" justifyLastLine="0" shrinkToFit="0" readingOrder="0"/>
      <border diagonalUp="0" diagonalDown="0">
        <left style="hair">
          <color theme="0" tint="-0.499984740745262"/>
        </left>
        <right style="hair">
          <color theme="0" tint="-0.499984740745262"/>
        </right>
        <top/>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border>
        <top style="hair">
          <color rgb="FF808080"/>
        </top>
      </border>
    </dxf>
    <dxf>
      <border diagonalUp="0" diagonalDown="0">
        <left style="thin">
          <color rgb="FF808080"/>
        </left>
        <right style="thin">
          <color rgb="FF808080"/>
        </right>
        <top style="thin">
          <color rgb="FF808080"/>
        </top>
        <bottom style="thin">
          <color rgb="FF808080"/>
        </bottom>
      </border>
    </dxf>
    <dxf>
      <alignment horizontal="center" vertical="center" textRotation="0" wrapText="0" indent="0" justifyLastLine="0" shrinkToFit="0" readingOrder="0"/>
    </dxf>
    <dxf>
      <border>
        <bottom style="hair">
          <color rgb="FF808080"/>
        </bottom>
      </border>
    </dxf>
    <dxf>
      <fill>
        <patternFill patternType="solid">
          <fgColor indexed="64"/>
          <bgColor rgb="FFC00000"/>
        </patternFill>
      </fill>
      <alignment horizontal="center" vertical="center" textRotation="0" wrapText="0" indent="0" justifyLastLine="0" shrinkToFit="0" readingOrder="0"/>
      <border diagonalUp="0" diagonalDown="0">
        <left style="hair">
          <color theme="0" tint="-0.499984740745262"/>
        </left>
        <right style="hair">
          <color theme="0" tint="-0.499984740745262"/>
        </right>
        <top/>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border>
        <top style="hair">
          <color rgb="FF808080"/>
        </top>
      </border>
    </dxf>
    <dxf>
      <border diagonalUp="0" diagonalDown="0">
        <left style="thin">
          <color rgb="FF808080"/>
        </left>
        <right style="thin">
          <color rgb="FF808080"/>
        </right>
        <top style="thin">
          <color rgb="FF808080"/>
        </top>
        <bottom style="thin">
          <color rgb="FF808080"/>
        </bottom>
      </border>
    </dxf>
    <dxf>
      <alignment horizontal="center" vertical="center" textRotation="0" wrapText="0" indent="0" justifyLastLine="0" shrinkToFit="0" readingOrder="0"/>
    </dxf>
    <dxf>
      <border>
        <bottom style="hair">
          <color rgb="FF808080"/>
        </bottom>
      </border>
    </dxf>
    <dxf>
      <fill>
        <patternFill patternType="solid">
          <fgColor indexed="64"/>
          <bgColor rgb="FFC00000"/>
        </patternFill>
      </fill>
      <alignment horizontal="center" vertical="center" textRotation="0" wrapText="0" indent="0" justifyLastLine="0" shrinkToFit="0" readingOrder="0"/>
      <border diagonalUp="0" diagonalDown="0">
        <left style="hair">
          <color theme="0" tint="-0.499984740745262"/>
        </left>
        <right style="hair">
          <color theme="0" tint="-0.499984740745262"/>
        </right>
        <top/>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border>
        <top style="hair">
          <color rgb="FF808080"/>
        </top>
      </border>
    </dxf>
    <dxf>
      <border diagonalUp="0" diagonalDown="0">
        <left style="thin">
          <color rgb="FF808080"/>
        </left>
        <right style="thin">
          <color rgb="FF808080"/>
        </right>
        <top style="thin">
          <color rgb="FF808080"/>
        </top>
        <bottom style="thin">
          <color rgb="FF808080"/>
        </bottom>
      </border>
    </dxf>
    <dxf>
      <alignment horizontal="center" vertical="center" textRotation="0" wrapText="0" indent="0" justifyLastLine="0" shrinkToFit="0" readingOrder="0"/>
    </dxf>
    <dxf>
      <border>
        <bottom style="hair">
          <color rgb="FF808080"/>
        </bottom>
      </border>
    </dxf>
    <dxf>
      <fill>
        <patternFill patternType="solid">
          <fgColor indexed="64"/>
          <bgColor rgb="FFC00000"/>
        </patternFill>
      </fill>
      <alignment horizontal="center" vertical="center" textRotation="0" wrapText="0" indent="0" justifyLastLine="0" shrinkToFit="0" readingOrder="0"/>
      <border diagonalUp="0" diagonalDown="0">
        <left style="hair">
          <color theme="0" tint="-0.499984740745262"/>
        </left>
        <right style="hair">
          <color theme="0" tint="-0.499984740745262"/>
        </right>
        <top/>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border>
        <top style="hair">
          <color rgb="FF808080"/>
        </top>
      </border>
    </dxf>
    <dxf>
      <border diagonalUp="0" diagonalDown="0">
        <left style="thin">
          <color rgb="FF808080"/>
        </left>
        <right style="thin">
          <color rgb="FF808080"/>
        </right>
        <top style="thin">
          <color rgb="FF808080"/>
        </top>
        <bottom style="thin">
          <color rgb="FF808080"/>
        </bottom>
      </border>
    </dxf>
    <dxf>
      <alignment horizontal="center" vertical="center" textRotation="0" wrapText="0" indent="0" justifyLastLine="0" shrinkToFit="0" readingOrder="0"/>
    </dxf>
    <dxf>
      <border>
        <bottom style="hair">
          <color rgb="FF808080"/>
        </bottom>
      </border>
    </dxf>
    <dxf>
      <fill>
        <patternFill patternType="solid">
          <fgColor indexed="64"/>
          <bgColor rgb="FFC00000"/>
        </patternFill>
      </fill>
      <alignment horizontal="center" vertical="center" textRotation="0" wrapText="0" indent="0" justifyLastLine="0" shrinkToFit="0" readingOrder="0"/>
      <border diagonalUp="0" diagonalDown="0">
        <left style="hair">
          <color theme="0" tint="-0.499984740745262"/>
        </left>
        <right style="hair">
          <color theme="0" tint="-0.499984740745262"/>
        </right>
        <top/>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border>
        <top style="hair">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alignment horizontal="center" vertical="center" textRotation="0" wrapText="0" indent="0" justifyLastLine="0" shrinkToFit="0" readingOrder="0"/>
    </dxf>
    <dxf>
      <border>
        <bottom style="hair">
          <color theme="0" tint="-0.499984740745262"/>
        </bottom>
      </border>
    </dxf>
    <dxf>
      <fill>
        <patternFill patternType="solid">
          <fgColor indexed="64"/>
          <bgColor rgb="FFC00000"/>
        </patternFill>
      </fill>
      <alignment horizontal="center" vertical="center" textRotation="0" wrapText="0" indent="0" justifyLastLine="0" shrinkToFit="0" readingOrder="0"/>
      <border diagonalUp="0" diagonalDown="0">
        <left style="hair">
          <color theme="0" tint="-0.499984740745262"/>
        </left>
        <right style="hair">
          <color theme="0" tint="-0.499984740745262"/>
        </right>
        <top/>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alignment horizontal="center" vertical="center" textRotation="0" wrapText="0" indent="0" justifyLastLine="0" shrinkToFit="0" readingOrder="0"/>
      <border diagonalUp="0" diagonalDown="0">
        <left/>
        <right style="hair">
          <color theme="0" tint="-0.499984740745262"/>
        </right>
        <top style="hair">
          <color theme="0" tint="-0.499984740745262"/>
        </top>
        <bottom style="hair">
          <color theme="0" tint="-0.499984740745262"/>
        </bottom>
        <vertical style="hair">
          <color theme="0" tint="-0.499984740745262"/>
        </vertical>
        <horizontal style="hair">
          <color theme="0" tint="-0.499984740745262"/>
        </horizontal>
      </border>
    </dxf>
    <dxf>
      <border>
        <top style="hair">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alignment horizontal="center" vertical="center" textRotation="0" wrapText="0" indent="0" justifyLastLine="0" shrinkToFit="0" readingOrder="0"/>
    </dxf>
    <dxf>
      <border>
        <bottom style="hair">
          <color theme="0" tint="-0.499984740745262"/>
        </bottom>
      </border>
    </dxf>
    <dxf>
      <fill>
        <patternFill patternType="solid">
          <fgColor indexed="64"/>
          <bgColor rgb="FFC00000"/>
        </patternFill>
      </fill>
      <alignment horizontal="center" vertical="center" textRotation="0" wrapText="0" indent="0" justifyLastLine="0" shrinkToFit="0" readingOrder="0"/>
      <border diagonalUp="0" diagonalDown="0">
        <left style="hair">
          <color theme="0" tint="-0.499984740745262"/>
        </left>
        <right style="hair">
          <color theme="0" tint="-0.499984740745262"/>
        </right>
        <top/>
        <bottom/>
        <vertical style="hair">
          <color theme="0" tint="-0.499984740745262"/>
        </vertical>
        <horizontal style="hair">
          <color theme="0" tint="-0.499984740745262"/>
        </horizontal>
      </border>
    </dxf>
    <dxf>
      <border>
        <left style="dotted">
          <color theme="4" tint="0.59996337778862885"/>
        </left>
      </border>
    </dxf>
    <dxf>
      <fill>
        <patternFill>
          <bgColor theme="0" tint="-4.9989318521683403E-2"/>
        </patternFill>
      </fill>
    </dxf>
    <dxf>
      <border diagonalUp="0" diagonalDown="0">
        <left style="dotted">
          <color theme="4" tint="0.59996337778862885"/>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val="0"/>
        <i val="0"/>
        <color theme="4" tint="-0.499984740745262"/>
      </font>
      <fill>
        <patternFill patternType="none">
          <fgColor indexed="64"/>
          <bgColor auto="1"/>
        </patternFill>
      </fill>
      <border diagonalUp="0" diagonalDown="0">
        <left/>
        <right/>
        <top style="medium">
          <color theme="4" tint="-0.24994659260841701"/>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TableStyleMedium2" defaultPivotStyle="PivotStyleLight16">
    <tableStyle name="Gastos iniciales" pivot="0" count="6" xr9:uid="{00000000-0011-0000-FFFF-FFFF00000000}">
      <tableStyleElement type="wholeTable" dxfId="77"/>
      <tableStyleElement type="headerRow" dxfId="76"/>
      <tableStyleElement type="totalRow" dxfId="75"/>
      <tableStyleElement type="lastColumn" dxfId="74"/>
      <tableStyleElement type="secondRowStripe" dxfId="73"/>
      <tableStyleElement type="lastTotalCell" dxfId="72"/>
    </tableStyle>
  </tableStyles>
  <colors>
    <mruColors>
      <color rgb="FFAD5BFF"/>
      <color rgb="FFFF5F33"/>
      <color rgb="FF0EAA90"/>
      <color rgb="FF10C2A4"/>
      <color rgb="FFFF66CC"/>
      <color rgb="FF64C3EE"/>
      <color rgb="FFD2BD3E"/>
      <color rgb="FF7C062B"/>
      <color rgb="FF1F7B70"/>
      <color rgb="FFFAA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Anual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v>Resultado anual</c:v>
          </c:tx>
          <c:spPr>
            <a:ln w="50800" cap="rnd">
              <a:solidFill>
                <a:srgbClr val="002060"/>
              </a:solidFill>
              <a:round/>
            </a:ln>
            <a:effectLst/>
          </c:spPr>
          <c:marker>
            <c:symbol val="circle"/>
            <c:size val="8"/>
            <c:spPr>
              <a:solidFill>
                <a:schemeClr val="bg1">
                  <a:lumMod val="85000"/>
                </a:schemeClr>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estados financieros'!$B$44:$G$44</c:f>
              <c:numCache>
                <c:formatCode>General</c:formatCode>
                <c:ptCount val="6"/>
                <c:pt idx="0">
                  <c:v>2016</c:v>
                </c:pt>
                <c:pt idx="1">
                  <c:v>2017</c:v>
                </c:pt>
                <c:pt idx="2">
                  <c:v>2018</c:v>
                </c:pt>
                <c:pt idx="3">
                  <c:v>2019</c:v>
                </c:pt>
                <c:pt idx="4">
                  <c:v>2020</c:v>
                </c:pt>
                <c:pt idx="5">
                  <c:v>2021</c:v>
                </c:pt>
              </c:numCache>
            </c:numRef>
          </c:cat>
          <c:val>
            <c:numRef>
              <c:f>'Ejemplo estados financieros'!$B$49:$G$49</c:f>
              <c:numCache>
                <c:formatCode>0.00</c:formatCode>
                <c:ptCount val="6"/>
                <c:pt idx="0">
                  <c:v>5.1878149893788166</c:v>
                </c:pt>
                <c:pt idx="1">
                  <c:v>5.2953294748546957</c:v>
                </c:pt>
                <c:pt idx="2">
                  <c:v>5.4854262560793652</c:v>
                </c:pt>
                <c:pt idx="3">
                  <c:v>5.4817431131774299</c:v>
                </c:pt>
                <c:pt idx="4">
                  <c:v>4.9850922103579069</c:v>
                </c:pt>
                <c:pt idx="5">
                  <c:v>4.7520677045776223</c:v>
                </c:pt>
              </c:numCache>
            </c:numRef>
          </c:val>
          <c:smooth val="0"/>
          <c:extLst>
            <c:ext xmlns:c16="http://schemas.microsoft.com/office/drawing/2014/chart" uri="{C3380CC4-5D6E-409C-BE32-E72D297353CC}">
              <c16:uniqueId val="{00000000-9FEF-43BC-9F8D-58163F5FB1A6}"/>
            </c:ext>
          </c:extLst>
        </c:ser>
        <c:ser>
          <c:idx val="1"/>
          <c:order val="1"/>
          <c:tx>
            <c:v>Óptimo</c:v>
          </c:tx>
          <c:spPr>
            <a:ln w="28575" cap="rnd">
              <a:solidFill>
                <a:srgbClr val="65BF13"/>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9FEF-43BC-9F8D-58163F5FB1A6}"/>
                </c:ext>
              </c:extLst>
            </c:dLbl>
            <c:dLbl>
              <c:idx val="1"/>
              <c:delete val="1"/>
              <c:extLst>
                <c:ext xmlns:c15="http://schemas.microsoft.com/office/drawing/2012/chart" uri="{CE6537A1-D6FC-4f65-9D91-7224C49458BB}"/>
                <c:ext xmlns:c16="http://schemas.microsoft.com/office/drawing/2014/chart" uri="{C3380CC4-5D6E-409C-BE32-E72D297353CC}">
                  <c16:uniqueId val="{00000002-9FEF-43BC-9F8D-58163F5FB1A6}"/>
                </c:ext>
              </c:extLst>
            </c:dLbl>
            <c:dLbl>
              <c:idx val="2"/>
              <c:delete val="1"/>
              <c:extLst>
                <c:ext xmlns:c15="http://schemas.microsoft.com/office/drawing/2012/chart" uri="{CE6537A1-D6FC-4f65-9D91-7224C49458BB}"/>
                <c:ext xmlns:c16="http://schemas.microsoft.com/office/drawing/2014/chart" uri="{C3380CC4-5D6E-409C-BE32-E72D297353CC}">
                  <c16:uniqueId val="{00000003-9FEF-43BC-9F8D-58163F5FB1A6}"/>
                </c:ext>
              </c:extLst>
            </c:dLbl>
            <c:dLbl>
              <c:idx val="3"/>
              <c:delete val="1"/>
              <c:extLst>
                <c:ext xmlns:c15="http://schemas.microsoft.com/office/drawing/2012/chart" uri="{CE6537A1-D6FC-4f65-9D91-7224C49458BB}"/>
                <c:ext xmlns:c16="http://schemas.microsoft.com/office/drawing/2014/chart" uri="{C3380CC4-5D6E-409C-BE32-E72D297353CC}">
                  <c16:uniqueId val="{00000004-9FEF-43BC-9F8D-58163F5FB1A6}"/>
                </c:ext>
              </c:extLst>
            </c:dLbl>
            <c:dLbl>
              <c:idx val="4"/>
              <c:delete val="1"/>
              <c:extLst>
                <c:ext xmlns:c15="http://schemas.microsoft.com/office/drawing/2012/chart" uri="{CE6537A1-D6FC-4f65-9D91-7224C49458BB}"/>
                <c:ext xmlns:c16="http://schemas.microsoft.com/office/drawing/2014/chart" uri="{C3380CC4-5D6E-409C-BE32-E72D297353CC}">
                  <c16:uniqueId val="{00000005-9FEF-43BC-9F8D-58163F5FB1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estados financieros'!$B$44:$G$44</c:f>
              <c:numCache>
                <c:formatCode>General</c:formatCode>
                <c:ptCount val="6"/>
                <c:pt idx="0">
                  <c:v>2016</c:v>
                </c:pt>
                <c:pt idx="1">
                  <c:v>2017</c:v>
                </c:pt>
                <c:pt idx="2">
                  <c:v>2018</c:v>
                </c:pt>
                <c:pt idx="3">
                  <c:v>2019</c:v>
                </c:pt>
                <c:pt idx="4">
                  <c:v>2020</c:v>
                </c:pt>
                <c:pt idx="5">
                  <c:v>2021</c:v>
                </c:pt>
              </c:numCache>
            </c:numRef>
          </c:cat>
          <c:val>
            <c:numRef>
              <c:f>'Ejemplo estados financieros'!$B$50:$G$50</c:f>
              <c:numCache>
                <c:formatCode>General</c:formatCode>
                <c:ptCount val="6"/>
                <c:pt idx="0">
                  <c:v>2.6</c:v>
                </c:pt>
                <c:pt idx="1">
                  <c:v>2.6</c:v>
                </c:pt>
                <c:pt idx="2">
                  <c:v>2.6</c:v>
                </c:pt>
                <c:pt idx="3">
                  <c:v>2.6</c:v>
                </c:pt>
                <c:pt idx="4">
                  <c:v>2.6</c:v>
                </c:pt>
                <c:pt idx="5">
                  <c:v>2.6</c:v>
                </c:pt>
              </c:numCache>
            </c:numRef>
          </c:val>
          <c:smooth val="0"/>
          <c:extLst>
            <c:ext xmlns:c16="http://schemas.microsoft.com/office/drawing/2014/chart" uri="{C3380CC4-5D6E-409C-BE32-E72D297353CC}">
              <c16:uniqueId val="{00000008-9FEF-43BC-9F8D-58163F5FB1A6}"/>
            </c:ext>
          </c:extLst>
        </c:ser>
        <c:ser>
          <c:idx val="2"/>
          <c:order val="2"/>
          <c:tx>
            <c:v>Quiebre</c:v>
          </c:tx>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9FEF-43BC-9F8D-58163F5FB1A6}"/>
                </c:ext>
              </c:extLst>
            </c:dLbl>
            <c:dLbl>
              <c:idx val="1"/>
              <c:delete val="1"/>
              <c:extLst>
                <c:ext xmlns:c15="http://schemas.microsoft.com/office/drawing/2012/chart" uri="{CE6537A1-D6FC-4f65-9D91-7224C49458BB}"/>
                <c:ext xmlns:c16="http://schemas.microsoft.com/office/drawing/2014/chart" uri="{C3380CC4-5D6E-409C-BE32-E72D297353CC}">
                  <c16:uniqueId val="{0000000A-9FEF-43BC-9F8D-58163F5FB1A6}"/>
                </c:ext>
              </c:extLst>
            </c:dLbl>
            <c:dLbl>
              <c:idx val="2"/>
              <c:delete val="1"/>
              <c:extLst>
                <c:ext xmlns:c15="http://schemas.microsoft.com/office/drawing/2012/chart" uri="{CE6537A1-D6FC-4f65-9D91-7224C49458BB}"/>
                <c:ext xmlns:c16="http://schemas.microsoft.com/office/drawing/2014/chart" uri="{C3380CC4-5D6E-409C-BE32-E72D297353CC}">
                  <c16:uniqueId val="{0000000B-9FEF-43BC-9F8D-58163F5FB1A6}"/>
                </c:ext>
              </c:extLst>
            </c:dLbl>
            <c:dLbl>
              <c:idx val="3"/>
              <c:delete val="1"/>
              <c:extLst>
                <c:ext xmlns:c15="http://schemas.microsoft.com/office/drawing/2012/chart" uri="{CE6537A1-D6FC-4f65-9D91-7224C49458BB}"/>
                <c:ext xmlns:c16="http://schemas.microsoft.com/office/drawing/2014/chart" uri="{C3380CC4-5D6E-409C-BE32-E72D297353CC}">
                  <c16:uniqueId val="{0000000C-9FEF-43BC-9F8D-58163F5FB1A6}"/>
                </c:ext>
              </c:extLst>
            </c:dLbl>
            <c:dLbl>
              <c:idx val="4"/>
              <c:delete val="1"/>
              <c:extLst>
                <c:ext xmlns:c15="http://schemas.microsoft.com/office/drawing/2012/chart" uri="{CE6537A1-D6FC-4f65-9D91-7224C49458BB}"/>
                <c:ext xmlns:c16="http://schemas.microsoft.com/office/drawing/2014/chart" uri="{C3380CC4-5D6E-409C-BE32-E72D297353CC}">
                  <c16:uniqueId val="{0000000D-9FEF-43BC-9F8D-58163F5FB1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estados financieros'!$B$44:$G$44</c:f>
              <c:numCache>
                <c:formatCode>General</c:formatCode>
                <c:ptCount val="6"/>
                <c:pt idx="0">
                  <c:v>2016</c:v>
                </c:pt>
                <c:pt idx="1">
                  <c:v>2017</c:v>
                </c:pt>
                <c:pt idx="2">
                  <c:v>2018</c:v>
                </c:pt>
                <c:pt idx="3">
                  <c:v>2019</c:v>
                </c:pt>
                <c:pt idx="4">
                  <c:v>2020</c:v>
                </c:pt>
                <c:pt idx="5">
                  <c:v>2021</c:v>
                </c:pt>
              </c:numCache>
            </c:numRef>
          </c:cat>
          <c:val>
            <c:numRef>
              <c:f>'Ejemplo estados financieros'!$B$51:$G$51</c:f>
              <c:numCache>
                <c:formatCode>General</c:formatCode>
                <c:ptCount val="6"/>
                <c:pt idx="0">
                  <c:v>1.1000000000000001</c:v>
                </c:pt>
                <c:pt idx="1">
                  <c:v>1.1000000000000001</c:v>
                </c:pt>
                <c:pt idx="2">
                  <c:v>1.1000000000000001</c:v>
                </c:pt>
                <c:pt idx="3">
                  <c:v>1.1000000000000001</c:v>
                </c:pt>
                <c:pt idx="4">
                  <c:v>1.1000000000000001</c:v>
                </c:pt>
                <c:pt idx="5">
                  <c:v>1.1000000000000001</c:v>
                </c:pt>
              </c:numCache>
            </c:numRef>
          </c:val>
          <c:smooth val="0"/>
          <c:extLst>
            <c:ext xmlns:c16="http://schemas.microsoft.com/office/drawing/2014/chart" uri="{C3380CC4-5D6E-409C-BE32-E72D297353CC}">
              <c16:uniqueId val="{00000010-9FEF-43BC-9F8D-58163F5FB1A6}"/>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Anual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50800" cap="rnd">
              <a:solidFill>
                <a:srgbClr val="002060"/>
              </a:solidFill>
              <a:round/>
            </a:ln>
            <a:effectLst/>
          </c:spPr>
          <c:marker>
            <c:symbol val="circle"/>
            <c:size val="8"/>
            <c:spPr>
              <a:solidFill>
                <a:schemeClr val="bg1">
                  <a:lumMod val="85000"/>
                </a:schemeClr>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'Plantilla control financiero'!$B$83:$G$83</c:f>
              <c:numCache>
                <c:formatCode>General</c:formatCode>
                <c:ptCount val="6"/>
                <c:pt idx="0">
                  <c:v>2018</c:v>
                </c:pt>
                <c:pt idx="1">
                  <c:v>2019</c:v>
                </c:pt>
                <c:pt idx="2">
                  <c:v>2020</c:v>
                </c:pt>
                <c:pt idx="3">
                  <c:v>2021</c:v>
                </c:pt>
                <c:pt idx="4">
                  <c:v>2022</c:v>
                </c:pt>
                <c:pt idx="5">
                  <c:v>2023</c:v>
                </c:pt>
              </c:numCache>
            </c:numRef>
          </c:cat>
          <c:val>
            <c:numRef>
              <c:f>'Plantilla control financiero'!$B$88:$G$88</c:f>
              <c:numCache>
                <c:formatCode>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49E7-4E48-AF66-1CF20AE2227D}"/>
            </c:ext>
          </c:extLst>
        </c:ser>
        <c:ser>
          <c:idx val="1"/>
          <c:order val="1"/>
          <c:spPr>
            <a:ln w="28575" cap="rnd">
              <a:solidFill>
                <a:srgbClr val="65BF13"/>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9E7-4E48-AF66-1CF20AE2227D}"/>
                </c:ext>
              </c:extLst>
            </c:dLbl>
            <c:dLbl>
              <c:idx val="1"/>
              <c:delete val="1"/>
              <c:extLst>
                <c:ext xmlns:c15="http://schemas.microsoft.com/office/drawing/2012/chart" uri="{CE6537A1-D6FC-4f65-9D91-7224C49458BB}"/>
                <c:ext xmlns:c16="http://schemas.microsoft.com/office/drawing/2014/chart" uri="{C3380CC4-5D6E-409C-BE32-E72D297353CC}">
                  <c16:uniqueId val="{00000002-49E7-4E48-AF66-1CF20AE2227D}"/>
                </c:ext>
              </c:extLst>
            </c:dLbl>
            <c:dLbl>
              <c:idx val="2"/>
              <c:delete val="1"/>
              <c:extLst>
                <c:ext xmlns:c15="http://schemas.microsoft.com/office/drawing/2012/chart" uri="{CE6537A1-D6FC-4f65-9D91-7224C49458BB}"/>
                <c:ext xmlns:c16="http://schemas.microsoft.com/office/drawing/2014/chart" uri="{C3380CC4-5D6E-409C-BE32-E72D297353CC}">
                  <c16:uniqueId val="{00000003-49E7-4E48-AF66-1CF20AE2227D}"/>
                </c:ext>
              </c:extLst>
            </c:dLbl>
            <c:dLbl>
              <c:idx val="3"/>
              <c:delete val="1"/>
              <c:extLst>
                <c:ext xmlns:c15="http://schemas.microsoft.com/office/drawing/2012/chart" uri="{CE6537A1-D6FC-4f65-9D91-7224C49458BB}"/>
                <c:ext xmlns:c16="http://schemas.microsoft.com/office/drawing/2014/chart" uri="{C3380CC4-5D6E-409C-BE32-E72D297353CC}">
                  <c16:uniqueId val="{00000004-49E7-4E48-AF66-1CF20AE2227D}"/>
                </c:ext>
              </c:extLst>
            </c:dLbl>
            <c:dLbl>
              <c:idx val="4"/>
              <c:delete val="1"/>
              <c:extLst>
                <c:ext xmlns:c15="http://schemas.microsoft.com/office/drawing/2012/chart" uri="{CE6537A1-D6FC-4f65-9D91-7224C49458BB}"/>
                <c:ext xmlns:c16="http://schemas.microsoft.com/office/drawing/2014/chart" uri="{C3380CC4-5D6E-409C-BE32-E72D297353CC}">
                  <c16:uniqueId val="{00000005-49E7-4E48-AF66-1CF20AE222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'Plantilla control financiero'!$B$83:$G$83</c:f>
              <c:numCache>
                <c:formatCode>General</c:formatCode>
                <c:ptCount val="6"/>
                <c:pt idx="0">
                  <c:v>2018</c:v>
                </c:pt>
                <c:pt idx="1">
                  <c:v>2019</c:v>
                </c:pt>
                <c:pt idx="2">
                  <c:v>2020</c:v>
                </c:pt>
                <c:pt idx="3">
                  <c:v>2021</c:v>
                </c:pt>
                <c:pt idx="4">
                  <c:v>2022</c:v>
                </c:pt>
                <c:pt idx="5">
                  <c:v>2023</c:v>
                </c:pt>
              </c:numCache>
            </c:numRef>
          </c:cat>
          <c:val>
            <c:numRef>
              <c:f>'Plantilla control financiero'!$B$89:$G$89</c:f>
              <c:numCache>
                <c:formatCode>General</c:formatCode>
                <c:ptCount val="6"/>
                <c:pt idx="0">
                  <c:v>2.6</c:v>
                </c:pt>
                <c:pt idx="1">
                  <c:v>2.6</c:v>
                </c:pt>
                <c:pt idx="2">
                  <c:v>2.6</c:v>
                </c:pt>
                <c:pt idx="3">
                  <c:v>2.6</c:v>
                </c:pt>
                <c:pt idx="4">
                  <c:v>2.6</c:v>
                </c:pt>
                <c:pt idx="5">
                  <c:v>2.6</c:v>
                </c:pt>
              </c:numCache>
            </c:numRef>
          </c:val>
          <c:smooth val="0"/>
          <c:extLst>
            <c:ext xmlns:c16="http://schemas.microsoft.com/office/drawing/2014/chart" uri="{C3380CC4-5D6E-409C-BE32-E72D297353CC}">
              <c16:uniqueId val="{00000006-49E7-4E48-AF66-1CF20AE2227D}"/>
            </c:ext>
          </c:extLst>
        </c:ser>
        <c:ser>
          <c:idx val="2"/>
          <c:order val="2"/>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49E7-4E48-AF66-1CF20AE2227D}"/>
                </c:ext>
              </c:extLst>
            </c:dLbl>
            <c:dLbl>
              <c:idx val="1"/>
              <c:delete val="1"/>
              <c:extLst>
                <c:ext xmlns:c15="http://schemas.microsoft.com/office/drawing/2012/chart" uri="{CE6537A1-D6FC-4f65-9D91-7224C49458BB}"/>
                <c:ext xmlns:c16="http://schemas.microsoft.com/office/drawing/2014/chart" uri="{C3380CC4-5D6E-409C-BE32-E72D297353CC}">
                  <c16:uniqueId val="{00000008-49E7-4E48-AF66-1CF20AE2227D}"/>
                </c:ext>
              </c:extLst>
            </c:dLbl>
            <c:dLbl>
              <c:idx val="2"/>
              <c:delete val="1"/>
              <c:extLst>
                <c:ext xmlns:c15="http://schemas.microsoft.com/office/drawing/2012/chart" uri="{CE6537A1-D6FC-4f65-9D91-7224C49458BB}"/>
                <c:ext xmlns:c16="http://schemas.microsoft.com/office/drawing/2014/chart" uri="{C3380CC4-5D6E-409C-BE32-E72D297353CC}">
                  <c16:uniqueId val="{00000009-49E7-4E48-AF66-1CF20AE2227D}"/>
                </c:ext>
              </c:extLst>
            </c:dLbl>
            <c:dLbl>
              <c:idx val="3"/>
              <c:delete val="1"/>
              <c:extLst>
                <c:ext xmlns:c15="http://schemas.microsoft.com/office/drawing/2012/chart" uri="{CE6537A1-D6FC-4f65-9D91-7224C49458BB}"/>
                <c:ext xmlns:c16="http://schemas.microsoft.com/office/drawing/2014/chart" uri="{C3380CC4-5D6E-409C-BE32-E72D297353CC}">
                  <c16:uniqueId val="{0000000A-49E7-4E48-AF66-1CF20AE2227D}"/>
                </c:ext>
              </c:extLst>
            </c:dLbl>
            <c:dLbl>
              <c:idx val="4"/>
              <c:delete val="1"/>
              <c:extLst>
                <c:ext xmlns:c15="http://schemas.microsoft.com/office/drawing/2012/chart" uri="{CE6537A1-D6FC-4f65-9D91-7224C49458BB}"/>
                <c:ext xmlns:c16="http://schemas.microsoft.com/office/drawing/2014/chart" uri="{C3380CC4-5D6E-409C-BE32-E72D297353CC}">
                  <c16:uniqueId val="{0000000B-49E7-4E48-AF66-1CF20AE222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'Plantilla control financiero'!$B$83:$G$83</c:f>
              <c:numCache>
                <c:formatCode>General</c:formatCode>
                <c:ptCount val="6"/>
                <c:pt idx="0">
                  <c:v>2018</c:v>
                </c:pt>
                <c:pt idx="1">
                  <c:v>2019</c:v>
                </c:pt>
                <c:pt idx="2">
                  <c:v>2020</c:v>
                </c:pt>
                <c:pt idx="3">
                  <c:v>2021</c:v>
                </c:pt>
                <c:pt idx="4">
                  <c:v>2022</c:v>
                </c:pt>
                <c:pt idx="5">
                  <c:v>2023</c:v>
                </c:pt>
              </c:numCache>
            </c:numRef>
          </c:cat>
          <c:val>
            <c:numRef>
              <c:f>'Plantilla control financiero'!$B$90:$G$90</c:f>
              <c:numCache>
                <c:formatCode>General</c:formatCode>
                <c:ptCount val="6"/>
                <c:pt idx="0">
                  <c:v>1.1000000000000001</c:v>
                </c:pt>
                <c:pt idx="1">
                  <c:v>1.1000000000000001</c:v>
                </c:pt>
                <c:pt idx="2">
                  <c:v>1.1000000000000001</c:v>
                </c:pt>
                <c:pt idx="3">
                  <c:v>1.1000000000000001</c:v>
                </c:pt>
                <c:pt idx="4">
                  <c:v>1.1000000000000001</c:v>
                </c:pt>
                <c:pt idx="5">
                  <c:v>1.1000000000000001</c:v>
                </c:pt>
              </c:numCache>
            </c:numRef>
          </c:val>
          <c:smooth val="0"/>
          <c:extLst>
            <c:ext xmlns:c16="http://schemas.microsoft.com/office/drawing/2014/chart" uri="{C3380CC4-5D6E-409C-BE32-E72D297353CC}">
              <c16:uniqueId val="{0000000C-49E7-4E48-AF66-1CF20AE2227D}"/>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Anual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50800" cap="rnd">
              <a:solidFill>
                <a:srgbClr val="002060"/>
              </a:solidFill>
              <a:round/>
            </a:ln>
            <a:effectLst/>
          </c:spPr>
          <c:marker>
            <c:symbol val="circle"/>
            <c:size val="8"/>
            <c:spPr>
              <a:solidFill>
                <a:schemeClr val="bg1">
                  <a:lumMod val="85000"/>
                </a:schemeClr>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'Plantilla control financiero'!$B$83:$G$83</c:f>
              <c:numCache>
                <c:formatCode>General</c:formatCode>
                <c:ptCount val="6"/>
                <c:pt idx="0">
                  <c:v>2018</c:v>
                </c:pt>
                <c:pt idx="1">
                  <c:v>2019</c:v>
                </c:pt>
                <c:pt idx="2">
                  <c:v>2020</c:v>
                </c:pt>
                <c:pt idx="3">
                  <c:v>2021</c:v>
                </c:pt>
                <c:pt idx="4">
                  <c:v>2022</c:v>
                </c:pt>
                <c:pt idx="5">
                  <c:v>2023</c:v>
                </c:pt>
              </c:numCache>
            </c:numRef>
          </c:cat>
          <c:val>
            <c:numRef>
              <c:f>'Plantilla control financiero'!$B$88:$G$88</c:f>
              <c:numCache>
                <c:formatCode>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B075-4B43-9C7D-0ACA8D2A8487}"/>
            </c:ext>
          </c:extLst>
        </c:ser>
        <c:ser>
          <c:idx val="1"/>
          <c:order val="1"/>
          <c:spPr>
            <a:ln w="28575" cap="rnd">
              <a:solidFill>
                <a:srgbClr val="65BF13"/>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B075-4B43-9C7D-0ACA8D2A8487}"/>
                </c:ext>
              </c:extLst>
            </c:dLbl>
            <c:dLbl>
              <c:idx val="1"/>
              <c:delete val="1"/>
              <c:extLst>
                <c:ext xmlns:c15="http://schemas.microsoft.com/office/drawing/2012/chart" uri="{CE6537A1-D6FC-4f65-9D91-7224C49458BB}"/>
                <c:ext xmlns:c16="http://schemas.microsoft.com/office/drawing/2014/chart" uri="{C3380CC4-5D6E-409C-BE32-E72D297353CC}">
                  <c16:uniqueId val="{00000002-B075-4B43-9C7D-0ACA8D2A8487}"/>
                </c:ext>
              </c:extLst>
            </c:dLbl>
            <c:dLbl>
              <c:idx val="2"/>
              <c:delete val="1"/>
              <c:extLst>
                <c:ext xmlns:c15="http://schemas.microsoft.com/office/drawing/2012/chart" uri="{CE6537A1-D6FC-4f65-9D91-7224C49458BB}"/>
                <c:ext xmlns:c16="http://schemas.microsoft.com/office/drawing/2014/chart" uri="{C3380CC4-5D6E-409C-BE32-E72D297353CC}">
                  <c16:uniqueId val="{00000003-B075-4B43-9C7D-0ACA8D2A8487}"/>
                </c:ext>
              </c:extLst>
            </c:dLbl>
            <c:dLbl>
              <c:idx val="3"/>
              <c:delete val="1"/>
              <c:extLst>
                <c:ext xmlns:c15="http://schemas.microsoft.com/office/drawing/2012/chart" uri="{CE6537A1-D6FC-4f65-9D91-7224C49458BB}"/>
                <c:ext xmlns:c16="http://schemas.microsoft.com/office/drawing/2014/chart" uri="{C3380CC4-5D6E-409C-BE32-E72D297353CC}">
                  <c16:uniqueId val="{00000004-B075-4B43-9C7D-0ACA8D2A8487}"/>
                </c:ext>
              </c:extLst>
            </c:dLbl>
            <c:dLbl>
              <c:idx val="4"/>
              <c:delete val="1"/>
              <c:extLst>
                <c:ext xmlns:c15="http://schemas.microsoft.com/office/drawing/2012/chart" uri="{CE6537A1-D6FC-4f65-9D91-7224C49458BB}"/>
                <c:ext xmlns:c16="http://schemas.microsoft.com/office/drawing/2014/chart" uri="{C3380CC4-5D6E-409C-BE32-E72D297353CC}">
                  <c16:uniqueId val="{00000005-B075-4B43-9C7D-0ACA8D2A84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'Plantilla control financiero'!$B$83:$G$83</c:f>
              <c:numCache>
                <c:formatCode>General</c:formatCode>
                <c:ptCount val="6"/>
                <c:pt idx="0">
                  <c:v>2018</c:v>
                </c:pt>
                <c:pt idx="1">
                  <c:v>2019</c:v>
                </c:pt>
                <c:pt idx="2">
                  <c:v>2020</c:v>
                </c:pt>
                <c:pt idx="3">
                  <c:v>2021</c:v>
                </c:pt>
                <c:pt idx="4">
                  <c:v>2022</c:v>
                </c:pt>
                <c:pt idx="5">
                  <c:v>2023</c:v>
                </c:pt>
              </c:numCache>
            </c:numRef>
          </c:cat>
          <c:val>
            <c:numRef>
              <c:f>'Plantilla control financiero'!$B$89:$G$89</c:f>
              <c:numCache>
                <c:formatCode>General</c:formatCode>
                <c:ptCount val="6"/>
                <c:pt idx="0">
                  <c:v>2.6</c:v>
                </c:pt>
                <c:pt idx="1">
                  <c:v>2.6</c:v>
                </c:pt>
                <c:pt idx="2">
                  <c:v>2.6</c:v>
                </c:pt>
                <c:pt idx="3">
                  <c:v>2.6</c:v>
                </c:pt>
                <c:pt idx="4">
                  <c:v>2.6</c:v>
                </c:pt>
                <c:pt idx="5">
                  <c:v>2.6</c:v>
                </c:pt>
              </c:numCache>
            </c:numRef>
          </c:val>
          <c:smooth val="0"/>
          <c:extLst>
            <c:ext xmlns:c16="http://schemas.microsoft.com/office/drawing/2014/chart" uri="{C3380CC4-5D6E-409C-BE32-E72D297353CC}">
              <c16:uniqueId val="{00000006-B075-4B43-9C7D-0ACA8D2A8487}"/>
            </c:ext>
          </c:extLst>
        </c:ser>
        <c:ser>
          <c:idx val="2"/>
          <c:order val="2"/>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B075-4B43-9C7D-0ACA8D2A8487}"/>
                </c:ext>
              </c:extLst>
            </c:dLbl>
            <c:dLbl>
              <c:idx val="1"/>
              <c:delete val="1"/>
              <c:extLst>
                <c:ext xmlns:c15="http://schemas.microsoft.com/office/drawing/2012/chart" uri="{CE6537A1-D6FC-4f65-9D91-7224C49458BB}"/>
                <c:ext xmlns:c16="http://schemas.microsoft.com/office/drawing/2014/chart" uri="{C3380CC4-5D6E-409C-BE32-E72D297353CC}">
                  <c16:uniqueId val="{00000008-B075-4B43-9C7D-0ACA8D2A8487}"/>
                </c:ext>
              </c:extLst>
            </c:dLbl>
            <c:dLbl>
              <c:idx val="2"/>
              <c:delete val="1"/>
              <c:extLst>
                <c:ext xmlns:c15="http://schemas.microsoft.com/office/drawing/2012/chart" uri="{CE6537A1-D6FC-4f65-9D91-7224C49458BB}"/>
                <c:ext xmlns:c16="http://schemas.microsoft.com/office/drawing/2014/chart" uri="{C3380CC4-5D6E-409C-BE32-E72D297353CC}">
                  <c16:uniqueId val="{00000009-B075-4B43-9C7D-0ACA8D2A8487}"/>
                </c:ext>
              </c:extLst>
            </c:dLbl>
            <c:dLbl>
              <c:idx val="3"/>
              <c:delete val="1"/>
              <c:extLst>
                <c:ext xmlns:c15="http://schemas.microsoft.com/office/drawing/2012/chart" uri="{CE6537A1-D6FC-4f65-9D91-7224C49458BB}"/>
                <c:ext xmlns:c16="http://schemas.microsoft.com/office/drawing/2014/chart" uri="{C3380CC4-5D6E-409C-BE32-E72D297353CC}">
                  <c16:uniqueId val="{0000000A-B075-4B43-9C7D-0ACA8D2A8487}"/>
                </c:ext>
              </c:extLst>
            </c:dLbl>
            <c:dLbl>
              <c:idx val="4"/>
              <c:delete val="1"/>
              <c:extLst>
                <c:ext xmlns:c15="http://schemas.microsoft.com/office/drawing/2012/chart" uri="{CE6537A1-D6FC-4f65-9D91-7224C49458BB}"/>
                <c:ext xmlns:c16="http://schemas.microsoft.com/office/drawing/2014/chart" uri="{C3380CC4-5D6E-409C-BE32-E72D297353CC}">
                  <c16:uniqueId val="{0000000B-B075-4B43-9C7D-0ACA8D2A84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'Plantilla control financiero'!$B$83:$G$83</c:f>
              <c:numCache>
                <c:formatCode>General</c:formatCode>
                <c:ptCount val="6"/>
                <c:pt idx="0">
                  <c:v>2018</c:v>
                </c:pt>
                <c:pt idx="1">
                  <c:v>2019</c:v>
                </c:pt>
                <c:pt idx="2">
                  <c:v>2020</c:v>
                </c:pt>
                <c:pt idx="3">
                  <c:v>2021</c:v>
                </c:pt>
                <c:pt idx="4">
                  <c:v>2022</c:v>
                </c:pt>
                <c:pt idx="5">
                  <c:v>2023</c:v>
                </c:pt>
              </c:numCache>
            </c:numRef>
          </c:cat>
          <c:val>
            <c:numRef>
              <c:f>'Plantilla control financiero'!$B$90:$G$90</c:f>
              <c:numCache>
                <c:formatCode>General</c:formatCode>
                <c:ptCount val="6"/>
                <c:pt idx="0">
                  <c:v>1.1000000000000001</c:v>
                </c:pt>
                <c:pt idx="1">
                  <c:v>1.1000000000000001</c:v>
                </c:pt>
                <c:pt idx="2">
                  <c:v>1.1000000000000001</c:v>
                </c:pt>
                <c:pt idx="3">
                  <c:v>1.1000000000000001</c:v>
                </c:pt>
                <c:pt idx="4">
                  <c:v>1.1000000000000001</c:v>
                </c:pt>
                <c:pt idx="5">
                  <c:v>1.1000000000000001</c:v>
                </c:pt>
              </c:numCache>
            </c:numRef>
          </c:val>
          <c:smooth val="0"/>
          <c:extLst>
            <c:ext xmlns:c16="http://schemas.microsoft.com/office/drawing/2014/chart" uri="{C3380CC4-5D6E-409C-BE32-E72D297353CC}">
              <c16:uniqueId val="{0000000C-B075-4B43-9C7D-0ACA8D2A8487}"/>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Mensual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50800" cap="rnd">
              <a:solidFill>
                <a:srgbClr val="7C062B"/>
              </a:solidFill>
              <a:round/>
            </a:ln>
            <a:effectLst/>
          </c:spPr>
          <c:marker>
            <c:symbol val="circle"/>
            <c:size val="8"/>
            <c:spPr>
              <a:solidFill>
                <a:srgbClr val="FFC000"/>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'Plantilla control financiero'!$B$180:$M$180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'Plantilla control financiero'!$B$185:$M$185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25C-4662-B5C7-1527B8B42FC3}"/>
            </c:ext>
          </c:extLst>
        </c:ser>
        <c:ser>
          <c:idx val="2"/>
          <c:order val="1"/>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C25C-4662-B5C7-1527B8B42FC3}"/>
                </c:ext>
              </c:extLst>
            </c:dLbl>
            <c:dLbl>
              <c:idx val="1"/>
              <c:delete val="1"/>
              <c:extLst>
                <c:ext xmlns:c15="http://schemas.microsoft.com/office/drawing/2012/chart" uri="{CE6537A1-D6FC-4f65-9D91-7224C49458BB}"/>
                <c:ext xmlns:c16="http://schemas.microsoft.com/office/drawing/2014/chart" uri="{C3380CC4-5D6E-409C-BE32-E72D297353CC}">
                  <c16:uniqueId val="{00000002-C25C-4662-B5C7-1527B8B42FC3}"/>
                </c:ext>
              </c:extLst>
            </c:dLbl>
            <c:dLbl>
              <c:idx val="2"/>
              <c:delete val="1"/>
              <c:extLst>
                <c:ext xmlns:c15="http://schemas.microsoft.com/office/drawing/2012/chart" uri="{CE6537A1-D6FC-4f65-9D91-7224C49458BB}"/>
                <c:ext xmlns:c16="http://schemas.microsoft.com/office/drawing/2014/chart" uri="{C3380CC4-5D6E-409C-BE32-E72D297353CC}">
                  <c16:uniqueId val="{00000003-C25C-4662-B5C7-1527B8B42FC3}"/>
                </c:ext>
              </c:extLst>
            </c:dLbl>
            <c:dLbl>
              <c:idx val="3"/>
              <c:delete val="1"/>
              <c:extLst>
                <c:ext xmlns:c15="http://schemas.microsoft.com/office/drawing/2012/chart" uri="{CE6537A1-D6FC-4f65-9D91-7224C49458BB}"/>
                <c:ext xmlns:c16="http://schemas.microsoft.com/office/drawing/2014/chart" uri="{C3380CC4-5D6E-409C-BE32-E72D297353CC}">
                  <c16:uniqueId val="{00000004-C25C-4662-B5C7-1527B8B42FC3}"/>
                </c:ext>
              </c:extLst>
            </c:dLbl>
            <c:dLbl>
              <c:idx val="4"/>
              <c:delete val="1"/>
              <c:extLst>
                <c:ext xmlns:c15="http://schemas.microsoft.com/office/drawing/2012/chart" uri="{CE6537A1-D6FC-4f65-9D91-7224C49458BB}"/>
                <c:ext xmlns:c16="http://schemas.microsoft.com/office/drawing/2014/chart" uri="{C3380CC4-5D6E-409C-BE32-E72D297353CC}">
                  <c16:uniqueId val="{00000005-C25C-4662-B5C7-1527B8B42FC3}"/>
                </c:ext>
              </c:extLst>
            </c:dLbl>
            <c:dLbl>
              <c:idx val="5"/>
              <c:delete val="1"/>
              <c:extLst>
                <c:ext xmlns:c15="http://schemas.microsoft.com/office/drawing/2012/chart" uri="{CE6537A1-D6FC-4f65-9D91-7224C49458BB}"/>
                <c:ext xmlns:c16="http://schemas.microsoft.com/office/drawing/2014/chart" uri="{C3380CC4-5D6E-409C-BE32-E72D297353CC}">
                  <c16:uniqueId val="{00000006-C25C-4662-B5C7-1527B8B42FC3}"/>
                </c:ext>
              </c:extLst>
            </c:dLbl>
            <c:dLbl>
              <c:idx val="6"/>
              <c:delete val="1"/>
              <c:extLst>
                <c:ext xmlns:c15="http://schemas.microsoft.com/office/drawing/2012/chart" uri="{CE6537A1-D6FC-4f65-9D91-7224C49458BB}"/>
                <c:ext xmlns:c16="http://schemas.microsoft.com/office/drawing/2014/chart" uri="{C3380CC4-5D6E-409C-BE32-E72D297353CC}">
                  <c16:uniqueId val="{00000007-C25C-4662-B5C7-1527B8B42FC3}"/>
                </c:ext>
              </c:extLst>
            </c:dLbl>
            <c:dLbl>
              <c:idx val="7"/>
              <c:delete val="1"/>
              <c:extLst>
                <c:ext xmlns:c15="http://schemas.microsoft.com/office/drawing/2012/chart" uri="{CE6537A1-D6FC-4f65-9D91-7224C49458BB}"/>
                <c:ext xmlns:c16="http://schemas.microsoft.com/office/drawing/2014/chart" uri="{C3380CC4-5D6E-409C-BE32-E72D297353CC}">
                  <c16:uniqueId val="{00000008-C25C-4662-B5C7-1527B8B42FC3}"/>
                </c:ext>
              </c:extLst>
            </c:dLbl>
            <c:dLbl>
              <c:idx val="8"/>
              <c:delete val="1"/>
              <c:extLst>
                <c:ext xmlns:c15="http://schemas.microsoft.com/office/drawing/2012/chart" uri="{CE6537A1-D6FC-4f65-9D91-7224C49458BB}"/>
                <c:ext xmlns:c16="http://schemas.microsoft.com/office/drawing/2014/chart" uri="{C3380CC4-5D6E-409C-BE32-E72D297353CC}">
                  <c16:uniqueId val="{00000009-C25C-4662-B5C7-1527B8B42FC3}"/>
                </c:ext>
              </c:extLst>
            </c:dLbl>
            <c:dLbl>
              <c:idx val="9"/>
              <c:delete val="1"/>
              <c:extLst>
                <c:ext xmlns:c15="http://schemas.microsoft.com/office/drawing/2012/chart" uri="{CE6537A1-D6FC-4f65-9D91-7224C49458BB}"/>
                <c:ext xmlns:c16="http://schemas.microsoft.com/office/drawing/2014/chart" uri="{C3380CC4-5D6E-409C-BE32-E72D297353CC}">
                  <c16:uniqueId val="{0000000B-C25C-4662-B5C7-1527B8B42FC3}"/>
                </c:ext>
              </c:extLst>
            </c:dLbl>
            <c:dLbl>
              <c:idx val="10"/>
              <c:delete val="1"/>
              <c:extLst>
                <c:ext xmlns:c15="http://schemas.microsoft.com/office/drawing/2012/chart" uri="{CE6537A1-D6FC-4f65-9D91-7224C49458BB}"/>
                <c:ext xmlns:c16="http://schemas.microsoft.com/office/drawing/2014/chart" uri="{C3380CC4-5D6E-409C-BE32-E72D297353CC}">
                  <c16:uniqueId val="{0000000C-C25C-4662-B5C7-1527B8B42F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'Plantilla control financiero'!$B$180:$M$180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'Plantilla control financiero'!$B$187:$M$187</c:f>
              <c:numCache>
                <c:formatCode>General</c:formatCode>
                <c:ptCount val="12"/>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numCache>
            </c:numRef>
          </c:val>
          <c:smooth val="0"/>
          <c:extLst>
            <c:ext xmlns:c16="http://schemas.microsoft.com/office/drawing/2014/chart" uri="{C3380CC4-5D6E-409C-BE32-E72D297353CC}">
              <c16:uniqueId val="{0000000A-C25C-4662-B5C7-1527B8B42FC3}"/>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Anual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v>Resultado anual</c:v>
          </c:tx>
          <c:spPr>
            <a:ln w="50800" cap="rnd">
              <a:solidFill>
                <a:srgbClr val="002060"/>
              </a:solidFill>
              <a:round/>
            </a:ln>
            <a:effectLst/>
          </c:spPr>
          <c:marker>
            <c:symbol val="circle"/>
            <c:size val="8"/>
            <c:spPr>
              <a:solidFill>
                <a:schemeClr val="bg1">
                  <a:lumMod val="85000"/>
                </a:schemeClr>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estados financieros'!$B$44:$G$44</c:f>
              <c:numCache>
                <c:formatCode>General</c:formatCode>
                <c:ptCount val="6"/>
                <c:pt idx="0">
                  <c:v>2016</c:v>
                </c:pt>
                <c:pt idx="1">
                  <c:v>2017</c:v>
                </c:pt>
                <c:pt idx="2">
                  <c:v>2018</c:v>
                </c:pt>
                <c:pt idx="3">
                  <c:v>2019</c:v>
                </c:pt>
                <c:pt idx="4">
                  <c:v>2020</c:v>
                </c:pt>
                <c:pt idx="5">
                  <c:v>2021</c:v>
                </c:pt>
              </c:numCache>
            </c:numRef>
          </c:cat>
          <c:val>
            <c:numRef>
              <c:f>'Ejemplo estados financieros'!$B$49:$G$49</c:f>
              <c:numCache>
                <c:formatCode>0.00</c:formatCode>
                <c:ptCount val="6"/>
                <c:pt idx="0">
                  <c:v>5.1878149893788166</c:v>
                </c:pt>
                <c:pt idx="1">
                  <c:v>5.2953294748546957</c:v>
                </c:pt>
                <c:pt idx="2">
                  <c:v>5.4854262560793652</c:v>
                </c:pt>
                <c:pt idx="3">
                  <c:v>5.4817431131774299</c:v>
                </c:pt>
                <c:pt idx="4">
                  <c:v>4.9850922103579069</c:v>
                </c:pt>
                <c:pt idx="5">
                  <c:v>4.7520677045776223</c:v>
                </c:pt>
              </c:numCache>
            </c:numRef>
          </c:val>
          <c:smooth val="0"/>
          <c:extLst>
            <c:ext xmlns:c16="http://schemas.microsoft.com/office/drawing/2014/chart" uri="{C3380CC4-5D6E-409C-BE32-E72D297353CC}">
              <c16:uniqueId val="{00000000-1C1C-4E8D-9EB0-0B7932C058EC}"/>
            </c:ext>
          </c:extLst>
        </c:ser>
        <c:ser>
          <c:idx val="1"/>
          <c:order val="1"/>
          <c:tx>
            <c:v>Óptimo</c:v>
          </c:tx>
          <c:spPr>
            <a:ln w="28575" cap="rnd">
              <a:solidFill>
                <a:srgbClr val="65BF13"/>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1C1C-4E8D-9EB0-0B7932C058EC}"/>
                </c:ext>
              </c:extLst>
            </c:dLbl>
            <c:dLbl>
              <c:idx val="1"/>
              <c:delete val="1"/>
              <c:extLst>
                <c:ext xmlns:c15="http://schemas.microsoft.com/office/drawing/2012/chart" uri="{CE6537A1-D6FC-4f65-9D91-7224C49458BB}"/>
                <c:ext xmlns:c16="http://schemas.microsoft.com/office/drawing/2014/chart" uri="{C3380CC4-5D6E-409C-BE32-E72D297353CC}">
                  <c16:uniqueId val="{00000002-1C1C-4E8D-9EB0-0B7932C058EC}"/>
                </c:ext>
              </c:extLst>
            </c:dLbl>
            <c:dLbl>
              <c:idx val="2"/>
              <c:delete val="1"/>
              <c:extLst>
                <c:ext xmlns:c15="http://schemas.microsoft.com/office/drawing/2012/chart" uri="{CE6537A1-D6FC-4f65-9D91-7224C49458BB}"/>
                <c:ext xmlns:c16="http://schemas.microsoft.com/office/drawing/2014/chart" uri="{C3380CC4-5D6E-409C-BE32-E72D297353CC}">
                  <c16:uniqueId val="{00000003-1C1C-4E8D-9EB0-0B7932C058EC}"/>
                </c:ext>
              </c:extLst>
            </c:dLbl>
            <c:dLbl>
              <c:idx val="3"/>
              <c:delete val="1"/>
              <c:extLst>
                <c:ext xmlns:c15="http://schemas.microsoft.com/office/drawing/2012/chart" uri="{CE6537A1-D6FC-4f65-9D91-7224C49458BB}"/>
                <c:ext xmlns:c16="http://schemas.microsoft.com/office/drawing/2014/chart" uri="{C3380CC4-5D6E-409C-BE32-E72D297353CC}">
                  <c16:uniqueId val="{00000004-1C1C-4E8D-9EB0-0B7932C058EC}"/>
                </c:ext>
              </c:extLst>
            </c:dLbl>
            <c:dLbl>
              <c:idx val="4"/>
              <c:delete val="1"/>
              <c:extLst>
                <c:ext xmlns:c15="http://schemas.microsoft.com/office/drawing/2012/chart" uri="{CE6537A1-D6FC-4f65-9D91-7224C49458BB}"/>
                <c:ext xmlns:c16="http://schemas.microsoft.com/office/drawing/2014/chart" uri="{C3380CC4-5D6E-409C-BE32-E72D297353CC}">
                  <c16:uniqueId val="{00000005-1C1C-4E8D-9EB0-0B7932C058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estados financieros'!$B$44:$G$44</c:f>
              <c:numCache>
                <c:formatCode>General</c:formatCode>
                <c:ptCount val="6"/>
                <c:pt idx="0">
                  <c:v>2016</c:v>
                </c:pt>
                <c:pt idx="1">
                  <c:v>2017</c:v>
                </c:pt>
                <c:pt idx="2">
                  <c:v>2018</c:v>
                </c:pt>
                <c:pt idx="3">
                  <c:v>2019</c:v>
                </c:pt>
                <c:pt idx="4">
                  <c:v>2020</c:v>
                </c:pt>
                <c:pt idx="5">
                  <c:v>2021</c:v>
                </c:pt>
              </c:numCache>
            </c:numRef>
          </c:cat>
          <c:val>
            <c:numRef>
              <c:f>'Ejemplo estados financieros'!$B$50:$G$50</c:f>
              <c:numCache>
                <c:formatCode>General</c:formatCode>
                <c:ptCount val="6"/>
                <c:pt idx="0">
                  <c:v>2.6</c:v>
                </c:pt>
                <c:pt idx="1">
                  <c:v>2.6</c:v>
                </c:pt>
                <c:pt idx="2">
                  <c:v>2.6</c:v>
                </c:pt>
                <c:pt idx="3">
                  <c:v>2.6</c:v>
                </c:pt>
                <c:pt idx="4">
                  <c:v>2.6</c:v>
                </c:pt>
                <c:pt idx="5">
                  <c:v>2.6</c:v>
                </c:pt>
              </c:numCache>
            </c:numRef>
          </c:val>
          <c:smooth val="0"/>
          <c:extLst>
            <c:ext xmlns:c16="http://schemas.microsoft.com/office/drawing/2014/chart" uri="{C3380CC4-5D6E-409C-BE32-E72D297353CC}">
              <c16:uniqueId val="{00000008-1C1C-4E8D-9EB0-0B7932C058EC}"/>
            </c:ext>
          </c:extLst>
        </c:ser>
        <c:ser>
          <c:idx val="2"/>
          <c:order val="2"/>
          <c:tx>
            <c:v>Quiebre</c:v>
          </c:tx>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1C1C-4E8D-9EB0-0B7932C058EC}"/>
                </c:ext>
              </c:extLst>
            </c:dLbl>
            <c:dLbl>
              <c:idx val="1"/>
              <c:delete val="1"/>
              <c:extLst>
                <c:ext xmlns:c15="http://schemas.microsoft.com/office/drawing/2012/chart" uri="{CE6537A1-D6FC-4f65-9D91-7224C49458BB}"/>
                <c:ext xmlns:c16="http://schemas.microsoft.com/office/drawing/2014/chart" uri="{C3380CC4-5D6E-409C-BE32-E72D297353CC}">
                  <c16:uniqueId val="{0000000A-1C1C-4E8D-9EB0-0B7932C058EC}"/>
                </c:ext>
              </c:extLst>
            </c:dLbl>
            <c:dLbl>
              <c:idx val="2"/>
              <c:delete val="1"/>
              <c:extLst>
                <c:ext xmlns:c15="http://schemas.microsoft.com/office/drawing/2012/chart" uri="{CE6537A1-D6FC-4f65-9D91-7224C49458BB}"/>
                <c:ext xmlns:c16="http://schemas.microsoft.com/office/drawing/2014/chart" uri="{C3380CC4-5D6E-409C-BE32-E72D297353CC}">
                  <c16:uniqueId val="{0000000B-1C1C-4E8D-9EB0-0B7932C058EC}"/>
                </c:ext>
              </c:extLst>
            </c:dLbl>
            <c:dLbl>
              <c:idx val="3"/>
              <c:delete val="1"/>
              <c:extLst>
                <c:ext xmlns:c15="http://schemas.microsoft.com/office/drawing/2012/chart" uri="{CE6537A1-D6FC-4f65-9D91-7224C49458BB}"/>
                <c:ext xmlns:c16="http://schemas.microsoft.com/office/drawing/2014/chart" uri="{C3380CC4-5D6E-409C-BE32-E72D297353CC}">
                  <c16:uniqueId val="{0000000C-1C1C-4E8D-9EB0-0B7932C058EC}"/>
                </c:ext>
              </c:extLst>
            </c:dLbl>
            <c:dLbl>
              <c:idx val="4"/>
              <c:delete val="1"/>
              <c:extLst>
                <c:ext xmlns:c15="http://schemas.microsoft.com/office/drawing/2012/chart" uri="{CE6537A1-D6FC-4f65-9D91-7224C49458BB}"/>
                <c:ext xmlns:c16="http://schemas.microsoft.com/office/drawing/2014/chart" uri="{C3380CC4-5D6E-409C-BE32-E72D297353CC}">
                  <c16:uniqueId val="{0000000D-1C1C-4E8D-9EB0-0B7932C058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estados financieros'!$B$44:$G$44</c:f>
              <c:numCache>
                <c:formatCode>General</c:formatCode>
                <c:ptCount val="6"/>
                <c:pt idx="0">
                  <c:v>2016</c:v>
                </c:pt>
                <c:pt idx="1">
                  <c:v>2017</c:v>
                </c:pt>
                <c:pt idx="2">
                  <c:v>2018</c:v>
                </c:pt>
                <c:pt idx="3">
                  <c:v>2019</c:v>
                </c:pt>
                <c:pt idx="4">
                  <c:v>2020</c:v>
                </c:pt>
                <c:pt idx="5">
                  <c:v>2021</c:v>
                </c:pt>
              </c:numCache>
            </c:numRef>
          </c:cat>
          <c:val>
            <c:numRef>
              <c:f>'Ejemplo estados financieros'!$B$51:$G$51</c:f>
              <c:numCache>
                <c:formatCode>General</c:formatCode>
                <c:ptCount val="6"/>
                <c:pt idx="0">
                  <c:v>1.1000000000000001</c:v>
                </c:pt>
                <c:pt idx="1">
                  <c:v>1.1000000000000001</c:v>
                </c:pt>
                <c:pt idx="2">
                  <c:v>1.1000000000000001</c:v>
                </c:pt>
                <c:pt idx="3">
                  <c:v>1.1000000000000001</c:v>
                </c:pt>
                <c:pt idx="4">
                  <c:v>1.1000000000000001</c:v>
                </c:pt>
                <c:pt idx="5">
                  <c:v>1.1000000000000001</c:v>
                </c:pt>
              </c:numCache>
            </c:numRef>
          </c:val>
          <c:smooth val="0"/>
          <c:extLst>
            <c:ext xmlns:c16="http://schemas.microsoft.com/office/drawing/2014/chart" uri="{C3380CC4-5D6E-409C-BE32-E72D297353CC}">
              <c16:uniqueId val="{00000010-1C1C-4E8D-9EB0-0B7932C058EC}"/>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Mensual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v>Resultado mensual</c:v>
          </c:tx>
          <c:spPr>
            <a:ln w="50800" cap="rnd">
              <a:solidFill>
                <a:srgbClr val="7C062B"/>
              </a:solidFill>
              <a:round/>
            </a:ln>
            <a:effectLst/>
          </c:spPr>
          <c:marker>
            <c:symbol val="circle"/>
            <c:size val="8"/>
            <c:spPr>
              <a:solidFill>
                <a:srgbClr val="FFC000"/>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estados financieros'!$B$102:$K$102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'Ejemplo estados financieros'!$B$107:$K$107</c:f>
              <c:numCache>
                <c:formatCode>0.00</c:formatCode>
                <c:ptCount val="10"/>
                <c:pt idx="0">
                  <c:v>4.424547458979732</c:v>
                </c:pt>
                <c:pt idx="1">
                  <c:v>4.428061993860128</c:v>
                </c:pt>
                <c:pt idx="2">
                  <c:v>4.4285537476083903</c:v>
                </c:pt>
                <c:pt idx="3">
                  <c:v>4.4314737032309255</c:v>
                </c:pt>
                <c:pt idx="4">
                  <c:v>4.4331267729650294</c:v>
                </c:pt>
                <c:pt idx="5">
                  <c:v>4.4356572499536568</c:v>
                </c:pt>
                <c:pt idx="6">
                  <c:v>4.4372453386514419</c:v>
                </c:pt>
                <c:pt idx="7">
                  <c:v>4.4401763650935173</c:v>
                </c:pt>
                <c:pt idx="8">
                  <c:v>4.4523464791650422</c:v>
                </c:pt>
                <c:pt idx="9">
                  <c:v>4.4561250349858748</c:v>
                </c:pt>
              </c:numCache>
            </c:numRef>
          </c:val>
          <c:smooth val="0"/>
          <c:extLst>
            <c:ext xmlns:c16="http://schemas.microsoft.com/office/drawing/2014/chart" uri="{C3380CC4-5D6E-409C-BE32-E72D297353CC}">
              <c16:uniqueId val="{00000000-825A-4344-89D6-7630119D4C74}"/>
            </c:ext>
          </c:extLst>
        </c:ser>
        <c:ser>
          <c:idx val="2"/>
          <c:order val="1"/>
          <c:tx>
            <c:v>Quiebre</c:v>
          </c:tx>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825A-4344-89D6-7630119D4C74}"/>
                </c:ext>
              </c:extLst>
            </c:dLbl>
            <c:dLbl>
              <c:idx val="1"/>
              <c:delete val="1"/>
              <c:extLst>
                <c:ext xmlns:c15="http://schemas.microsoft.com/office/drawing/2012/chart" uri="{CE6537A1-D6FC-4f65-9D91-7224C49458BB}"/>
                <c:ext xmlns:c16="http://schemas.microsoft.com/office/drawing/2014/chart" uri="{C3380CC4-5D6E-409C-BE32-E72D297353CC}">
                  <c16:uniqueId val="{0000000A-825A-4344-89D6-7630119D4C74}"/>
                </c:ext>
              </c:extLst>
            </c:dLbl>
            <c:dLbl>
              <c:idx val="2"/>
              <c:delete val="1"/>
              <c:extLst>
                <c:ext xmlns:c15="http://schemas.microsoft.com/office/drawing/2012/chart" uri="{CE6537A1-D6FC-4f65-9D91-7224C49458BB}"/>
                <c:ext xmlns:c16="http://schemas.microsoft.com/office/drawing/2014/chart" uri="{C3380CC4-5D6E-409C-BE32-E72D297353CC}">
                  <c16:uniqueId val="{0000000B-825A-4344-89D6-7630119D4C74}"/>
                </c:ext>
              </c:extLst>
            </c:dLbl>
            <c:dLbl>
              <c:idx val="3"/>
              <c:delete val="1"/>
              <c:extLst>
                <c:ext xmlns:c15="http://schemas.microsoft.com/office/drawing/2012/chart" uri="{CE6537A1-D6FC-4f65-9D91-7224C49458BB}"/>
                <c:ext xmlns:c16="http://schemas.microsoft.com/office/drawing/2014/chart" uri="{C3380CC4-5D6E-409C-BE32-E72D297353CC}">
                  <c16:uniqueId val="{0000000C-825A-4344-89D6-7630119D4C74}"/>
                </c:ext>
              </c:extLst>
            </c:dLbl>
            <c:dLbl>
              <c:idx val="4"/>
              <c:delete val="1"/>
              <c:extLst>
                <c:ext xmlns:c15="http://schemas.microsoft.com/office/drawing/2012/chart" uri="{CE6537A1-D6FC-4f65-9D91-7224C49458BB}"/>
                <c:ext xmlns:c16="http://schemas.microsoft.com/office/drawing/2014/chart" uri="{C3380CC4-5D6E-409C-BE32-E72D297353CC}">
                  <c16:uniqueId val="{0000000D-825A-4344-89D6-7630119D4C74}"/>
                </c:ext>
              </c:extLst>
            </c:dLbl>
            <c:dLbl>
              <c:idx val="5"/>
              <c:delete val="1"/>
              <c:extLst>
                <c:ext xmlns:c15="http://schemas.microsoft.com/office/drawing/2012/chart" uri="{CE6537A1-D6FC-4f65-9D91-7224C49458BB}"/>
                <c:ext xmlns:c16="http://schemas.microsoft.com/office/drawing/2014/chart" uri="{C3380CC4-5D6E-409C-BE32-E72D297353CC}">
                  <c16:uniqueId val="{0000000E-825A-4344-89D6-7630119D4C74}"/>
                </c:ext>
              </c:extLst>
            </c:dLbl>
            <c:dLbl>
              <c:idx val="6"/>
              <c:delete val="1"/>
              <c:extLst>
                <c:ext xmlns:c15="http://schemas.microsoft.com/office/drawing/2012/chart" uri="{CE6537A1-D6FC-4f65-9D91-7224C49458BB}"/>
                <c:ext xmlns:c16="http://schemas.microsoft.com/office/drawing/2014/chart" uri="{C3380CC4-5D6E-409C-BE32-E72D297353CC}">
                  <c16:uniqueId val="{0000000F-825A-4344-89D6-7630119D4C74}"/>
                </c:ext>
              </c:extLst>
            </c:dLbl>
            <c:dLbl>
              <c:idx val="7"/>
              <c:delete val="1"/>
              <c:extLst>
                <c:ext xmlns:c15="http://schemas.microsoft.com/office/drawing/2012/chart" uri="{CE6537A1-D6FC-4f65-9D91-7224C49458BB}"/>
                <c:ext xmlns:c16="http://schemas.microsoft.com/office/drawing/2014/chart" uri="{C3380CC4-5D6E-409C-BE32-E72D297353CC}">
                  <c16:uniqueId val="{00000003-84E2-4C3A-AFBD-51F9999CA7BB}"/>
                </c:ext>
              </c:extLst>
            </c:dLbl>
            <c:dLbl>
              <c:idx val="8"/>
              <c:delete val="1"/>
              <c:extLst>
                <c:ext xmlns:c15="http://schemas.microsoft.com/office/drawing/2012/chart" uri="{CE6537A1-D6FC-4f65-9D91-7224C49458BB}"/>
                <c:ext xmlns:c16="http://schemas.microsoft.com/office/drawing/2014/chart" uri="{C3380CC4-5D6E-409C-BE32-E72D297353CC}">
                  <c16:uniqueId val="{00000002-84E2-4C3A-AFBD-51F9999CA7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estados financieros'!$B$102:$K$102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'Ejemplo estados financieros'!$B$109:$K$109</c:f>
              <c:numCache>
                <c:formatCode>General</c:formatCode>
                <c:ptCount val="10"/>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numCache>
            </c:numRef>
          </c:val>
          <c:smooth val="0"/>
          <c:extLst>
            <c:ext xmlns:c16="http://schemas.microsoft.com/office/drawing/2014/chart" uri="{C3380CC4-5D6E-409C-BE32-E72D297353CC}">
              <c16:uniqueId val="{00000010-825A-4344-89D6-7630119D4C74}"/>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Anual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v>Resultado anual</c:v>
          </c:tx>
          <c:spPr>
            <a:ln w="50800" cap="rnd">
              <a:solidFill>
                <a:srgbClr val="002060"/>
              </a:solidFill>
              <a:round/>
            </a:ln>
            <a:effectLst/>
          </c:spPr>
          <c:marker>
            <c:symbol val="circle"/>
            <c:size val="8"/>
            <c:spPr>
              <a:solidFill>
                <a:schemeClr val="bg1">
                  <a:lumMod val="85000"/>
                </a:schemeClr>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'Plantilla estados financieros'!$B$44:$I$44</c:f>
              <c:strCache>
                <c:ptCount val="6"/>
                <c:pt idx="0">
                  <c:v>2016</c:v>
                </c:pt>
                <c:pt idx="1">
                  <c:v>2017</c:v>
                </c:pt>
                <c:pt idx="2">
                  <c:v>2018</c:v>
                </c:pt>
                <c:pt idx="3">
                  <c:v>2019</c:v>
                </c:pt>
                <c:pt idx="4">
                  <c:v>2020</c:v>
                </c:pt>
                <c:pt idx="5">
                  <c:v>2021</c:v>
                </c:pt>
              </c:strCache>
            </c:strRef>
          </c:cat>
          <c:val>
            <c:numRef>
              <c:f>'Plantilla estados financieros'!$B$49:$I$49</c:f>
              <c:numCache>
                <c:formatCode>0.00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FBD7-4C76-BF57-D2641E837F53}"/>
            </c:ext>
          </c:extLst>
        </c:ser>
        <c:ser>
          <c:idx val="1"/>
          <c:order val="1"/>
          <c:tx>
            <c:v>Óptimo</c:v>
          </c:tx>
          <c:spPr>
            <a:ln w="28575" cap="rnd">
              <a:solidFill>
                <a:srgbClr val="65BF13"/>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FBD7-4C76-BF57-D2641E837F53}"/>
                </c:ext>
              </c:extLst>
            </c:dLbl>
            <c:dLbl>
              <c:idx val="1"/>
              <c:delete val="1"/>
              <c:extLst>
                <c:ext xmlns:c15="http://schemas.microsoft.com/office/drawing/2012/chart" uri="{CE6537A1-D6FC-4f65-9D91-7224C49458BB}"/>
                <c:ext xmlns:c16="http://schemas.microsoft.com/office/drawing/2014/chart" uri="{C3380CC4-5D6E-409C-BE32-E72D297353CC}">
                  <c16:uniqueId val="{00000002-FBD7-4C76-BF57-D2641E837F53}"/>
                </c:ext>
              </c:extLst>
            </c:dLbl>
            <c:dLbl>
              <c:idx val="2"/>
              <c:delete val="1"/>
              <c:extLst>
                <c:ext xmlns:c15="http://schemas.microsoft.com/office/drawing/2012/chart" uri="{CE6537A1-D6FC-4f65-9D91-7224C49458BB}"/>
                <c:ext xmlns:c16="http://schemas.microsoft.com/office/drawing/2014/chart" uri="{C3380CC4-5D6E-409C-BE32-E72D297353CC}">
                  <c16:uniqueId val="{00000003-FBD7-4C76-BF57-D2641E837F53}"/>
                </c:ext>
              </c:extLst>
            </c:dLbl>
            <c:dLbl>
              <c:idx val="3"/>
              <c:delete val="1"/>
              <c:extLst>
                <c:ext xmlns:c15="http://schemas.microsoft.com/office/drawing/2012/chart" uri="{CE6537A1-D6FC-4f65-9D91-7224C49458BB}"/>
                <c:ext xmlns:c16="http://schemas.microsoft.com/office/drawing/2014/chart" uri="{C3380CC4-5D6E-409C-BE32-E72D297353CC}">
                  <c16:uniqueId val="{00000004-FBD7-4C76-BF57-D2641E837F53}"/>
                </c:ext>
              </c:extLst>
            </c:dLbl>
            <c:dLbl>
              <c:idx val="4"/>
              <c:delete val="1"/>
              <c:extLst>
                <c:ext xmlns:c15="http://schemas.microsoft.com/office/drawing/2012/chart" uri="{CE6537A1-D6FC-4f65-9D91-7224C49458BB}"/>
                <c:ext xmlns:c16="http://schemas.microsoft.com/office/drawing/2014/chart" uri="{C3380CC4-5D6E-409C-BE32-E72D297353CC}">
                  <c16:uniqueId val="{00000005-FBD7-4C76-BF57-D2641E837F53}"/>
                </c:ext>
              </c:extLst>
            </c:dLbl>
            <c:dLbl>
              <c:idx val="5"/>
              <c:delete val="1"/>
              <c:extLst>
                <c:ext xmlns:c15="http://schemas.microsoft.com/office/drawing/2012/chart" uri="{CE6537A1-D6FC-4f65-9D91-7224C49458BB}"/>
                <c:ext xmlns:c16="http://schemas.microsoft.com/office/drawing/2014/chart" uri="{C3380CC4-5D6E-409C-BE32-E72D297353CC}">
                  <c16:uniqueId val="{00000006-FBD7-4C76-BF57-D2641E837F53}"/>
                </c:ext>
              </c:extLst>
            </c:dLbl>
            <c:dLbl>
              <c:idx val="6"/>
              <c:delete val="1"/>
              <c:extLst>
                <c:ext xmlns:c15="http://schemas.microsoft.com/office/drawing/2012/chart" uri="{CE6537A1-D6FC-4f65-9D91-7224C49458BB}"/>
                <c:ext xmlns:c16="http://schemas.microsoft.com/office/drawing/2014/chart" uri="{C3380CC4-5D6E-409C-BE32-E72D297353CC}">
                  <c16:uniqueId val="{00000007-FBD7-4C76-BF57-D2641E837F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'Plantilla estados financieros'!$B$50:$I$50</c:f>
              <c:numCache>
                <c:formatCode>General</c:formatCode>
                <c:ptCount val="8"/>
                <c:pt idx="0">
                  <c:v>2.6</c:v>
                </c:pt>
                <c:pt idx="1">
                  <c:v>2.6</c:v>
                </c:pt>
                <c:pt idx="2">
                  <c:v>2.6</c:v>
                </c:pt>
                <c:pt idx="3">
                  <c:v>2.6</c:v>
                </c:pt>
                <c:pt idx="4">
                  <c:v>2.6</c:v>
                </c:pt>
                <c:pt idx="5">
                  <c:v>2.6</c:v>
                </c:pt>
                <c:pt idx="6">
                  <c:v>2.6</c:v>
                </c:pt>
                <c:pt idx="7">
                  <c:v>2.6</c:v>
                </c:pt>
              </c:numCache>
            </c:numRef>
          </c:val>
          <c:smooth val="0"/>
          <c:extLst>
            <c:ext xmlns:c16="http://schemas.microsoft.com/office/drawing/2014/chart" uri="{C3380CC4-5D6E-409C-BE32-E72D297353CC}">
              <c16:uniqueId val="{00000008-FBD7-4C76-BF57-D2641E837F53}"/>
            </c:ext>
          </c:extLst>
        </c:ser>
        <c:ser>
          <c:idx val="2"/>
          <c:order val="2"/>
          <c:tx>
            <c:v>Quiebre</c:v>
          </c:tx>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FBD7-4C76-BF57-D2641E837F53}"/>
                </c:ext>
              </c:extLst>
            </c:dLbl>
            <c:dLbl>
              <c:idx val="1"/>
              <c:delete val="1"/>
              <c:extLst>
                <c:ext xmlns:c15="http://schemas.microsoft.com/office/drawing/2012/chart" uri="{CE6537A1-D6FC-4f65-9D91-7224C49458BB}"/>
                <c:ext xmlns:c16="http://schemas.microsoft.com/office/drawing/2014/chart" uri="{C3380CC4-5D6E-409C-BE32-E72D297353CC}">
                  <c16:uniqueId val="{0000000A-FBD7-4C76-BF57-D2641E837F53}"/>
                </c:ext>
              </c:extLst>
            </c:dLbl>
            <c:dLbl>
              <c:idx val="2"/>
              <c:delete val="1"/>
              <c:extLst>
                <c:ext xmlns:c15="http://schemas.microsoft.com/office/drawing/2012/chart" uri="{CE6537A1-D6FC-4f65-9D91-7224C49458BB}"/>
                <c:ext xmlns:c16="http://schemas.microsoft.com/office/drawing/2014/chart" uri="{C3380CC4-5D6E-409C-BE32-E72D297353CC}">
                  <c16:uniqueId val="{0000000B-FBD7-4C76-BF57-D2641E837F53}"/>
                </c:ext>
              </c:extLst>
            </c:dLbl>
            <c:dLbl>
              <c:idx val="3"/>
              <c:delete val="1"/>
              <c:extLst>
                <c:ext xmlns:c15="http://schemas.microsoft.com/office/drawing/2012/chart" uri="{CE6537A1-D6FC-4f65-9D91-7224C49458BB}"/>
                <c:ext xmlns:c16="http://schemas.microsoft.com/office/drawing/2014/chart" uri="{C3380CC4-5D6E-409C-BE32-E72D297353CC}">
                  <c16:uniqueId val="{0000000C-FBD7-4C76-BF57-D2641E837F53}"/>
                </c:ext>
              </c:extLst>
            </c:dLbl>
            <c:dLbl>
              <c:idx val="4"/>
              <c:delete val="1"/>
              <c:extLst>
                <c:ext xmlns:c15="http://schemas.microsoft.com/office/drawing/2012/chart" uri="{CE6537A1-D6FC-4f65-9D91-7224C49458BB}"/>
                <c:ext xmlns:c16="http://schemas.microsoft.com/office/drawing/2014/chart" uri="{C3380CC4-5D6E-409C-BE32-E72D297353CC}">
                  <c16:uniqueId val="{0000000D-FBD7-4C76-BF57-D2641E837F53}"/>
                </c:ext>
              </c:extLst>
            </c:dLbl>
            <c:dLbl>
              <c:idx val="5"/>
              <c:delete val="1"/>
              <c:extLst>
                <c:ext xmlns:c15="http://schemas.microsoft.com/office/drawing/2012/chart" uri="{CE6537A1-D6FC-4f65-9D91-7224C49458BB}"/>
                <c:ext xmlns:c16="http://schemas.microsoft.com/office/drawing/2014/chart" uri="{C3380CC4-5D6E-409C-BE32-E72D297353CC}">
                  <c16:uniqueId val="{0000000E-FBD7-4C76-BF57-D2641E837F53}"/>
                </c:ext>
              </c:extLst>
            </c:dLbl>
            <c:dLbl>
              <c:idx val="6"/>
              <c:delete val="1"/>
              <c:extLst>
                <c:ext xmlns:c15="http://schemas.microsoft.com/office/drawing/2012/chart" uri="{CE6537A1-D6FC-4f65-9D91-7224C49458BB}"/>
                <c:ext xmlns:c16="http://schemas.microsoft.com/office/drawing/2014/chart" uri="{C3380CC4-5D6E-409C-BE32-E72D297353CC}">
                  <c16:uniqueId val="{0000000F-FBD7-4C76-BF57-D2641E837F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'Plantilla estados financieros'!$B$51:$I$51</c:f>
              <c:numCache>
                <c:formatCode>General</c:formatCode>
                <c:ptCount val="8"/>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numCache>
            </c:numRef>
          </c:val>
          <c:smooth val="0"/>
          <c:extLst>
            <c:ext xmlns:c16="http://schemas.microsoft.com/office/drawing/2014/chart" uri="{C3380CC4-5D6E-409C-BE32-E72D297353CC}">
              <c16:uniqueId val="{00000010-FBD7-4C76-BF57-D2641E837F53}"/>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Anual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v>Resultado anual</c:v>
          </c:tx>
          <c:spPr>
            <a:ln w="50800" cap="rnd">
              <a:solidFill>
                <a:srgbClr val="002060"/>
              </a:solidFill>
              <a:round/>
            </a:ln>
            <a:effectLst/>
          </c:spPr>
          <c:marker>
            <c:symbol val="circle"/>
            <c:size val="8"/>
            <c:spPr>
              <a:solidFill>
                <a:schemeClr val="bg1">
                  <a:lumMod val="85000"/>
                </a:schemeClr>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'Plantilla estados financieros'!$B$44:$I$44</c:f>
              <c:strCache>
                <c:ptCount val="6"/>
                <c:pt idx="0">
                  <c:v>2016</c:v>
                </c:pt>
                <c:pt idx="1">
                  <c:v>2017</c:v>
                </c:pt>
                <c:pt idx="2">
                  <c:v>2018</c:v>
                </c:pt>
                <c:pt idx="3">
                  <c:v>2019</c:v>
                </c:pt>
                <c:pt idx="4">
                  <c:v>2020</c:v>
                </c:pt>
                <c:pt idx="5">
                  <c:v>2021</c:v>
                </c:pt>
              </c:strCache>
            </c:strRef>
          </c:cat>
          <c:val>
            <c:numRef>
              <c:f>'Plantilla estados financieros'!$B$49:$I$49</c:f>
              <c:numCache>
                <c:formatCode>0.00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229C-468D-BE9C-2BC8C3255EF0}"/>
            </c:ext>
          </c:extLst>
        </c:ser>
        <c:ser>
          <c:idx val="1"/>
          <c:order val="1"/>
          <c:tx>
            <c:v>Óptimo</c:v>
          </c:tx>
          <c:spPr>
            <a:ln w="28575" cap="rnd">
              <a:solidFill>
                <a:srgbClr val="65BF13"/>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229C-468D-BE9C-2BC8C3255EF0}"/>
                </c:ext>
              </c:extLst>
            </c:dLbl>
            <c:dLbl>
              <c:idx val="1"/>
              <c:delete val="1"/>
              <c:extLst>
                <c:ext xmlns:c15="http://schemas.microsoft.com/office/drawing/2012/chart" uri="{CE6537A1-D6FC-4f65-9D91-7224C49458BB}"/>
                <c:ext xmlns:c16="http://schemas.microsoft.com/office/drawing/2014/chart" uri="{C3380CC4-5D6E-409C-BE32-E72D297353CC}">
                  <c16:uniqueId val="{00000002-229C-468D-BE9C-2BC8C3255EF0}"/>
                </c:ext>
              </c:extLst>
            </c:dLbl>
            <c:dLbl>
              <c:idx val="2"/>
              <c:delete val="1"/>
              <c:extLst>
                <c:ext xmlns:c15="http://schemas.microsoft.com/office/drawing/2012/chart" uri="{CE6537A1-D6FC-4f65-9D91-7224C49458BB}"/>
                <c:ext xmlns:c16="http://schemas.microsoft.com/office/drawing/2014/chart" uri="{C3380CC4-5D6E-409C-BE32-E72D297353CC}">
                  <c16:uniqueId val="{00000003-229C-468D-BE9C-2BC8C3255EF0}"/>
                </c:ext>
              </c:extLst>
            </c:dLbl>
            <c:dLbl>
              <c:idx val="3"/>
              <c:delete val="1"/>
              <c:extLst>
                <c:ext xmlns:c15="http://schemas.microsoft.com/office/drawing/2012/chart" uri="{CE6537A1-D6FC-4f65-9D91-7224C49458BB}"/>
                <c:ext xmlns:c16="http://schemas.microsoft.com/office/drawing/2014/chart" uri="{C3380CC4-5D6E-409C-BE32-E72D297353CC}">
                  <c16:uniqueId val="{00000004-229C-468D-BE9C-2BC8C3255EF0}"/>
                </c:ext>
              </c:extLst>
            </c:dLbl>
            <c:dLbl>
              <c:idx val="4"/>
              <c:delete val="1"/>
              <c:extLst>
                <c:ext xmlns:c15="http://schemas.microsoft.com/office/drawing/2012/chart" uri="{CE6537A1-D6FC-4f65-9D91-7224C49458BB}"/>
                <c:ext xmlns:c16="http://schemas.microsoft.com/office/drawing/2014/chart" uri="{C3380CC4-5D6E-409C-BE32-E72D297353CC}">
                  <c16:uniqueId val="{00000005-229C-468D-BE9C-2BC8C3255EF0}"/>
                </c:ext>
              </c:extLst>
            </c:dLbl>
            <c:dLbl>
              <c:idx val="5"/>
              <c:delete val="1"/>
              <c:extLst>
                <c:ext xmlns:c15="http://schemas.microsoft.com/office/drawing/2012/chart" uri="{CE6537A1-D6FC-4f65-9D91-7224C49458BB}"/>
                <c:ext xmlns:c16="http://schemas.microsoft.com/office/drawing/2014/chart" uri="{C3380CC4-5D6E-409C-BE32-E72D297353CC}">
                  <c16:uniqueId val="{00000006-229C-468D-BE9C-2BC8C3255EF0}"/>
                </c:ext>
              </c:extLst>
            </c:dLbl>
            <c:dLbl>
              <c:idx val="6"/>
              <c:delete val="1"/>
              <c:extLst>
                <c:ext xmlns:c15="http://schemas.microsoft.com/office/drawing/2012/chart" uri="{CE6537A1-D6FC-4f65-9D91-7224C49458BB}"/>
                <c:ext xmlns:c16="http://schemas.microsoft.com/office/drawing/2014/chart" uri="{C3380CC4-5D6E-409C-BE32-E72D297353CC}">
                  <c16:uniqueId val="{00000007-229C-468D-BE9C-2BC8C3255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'Plantilla estados financieros'!$B$50:$I$50</c:f>
              <c:numCache>
                <c:formatCode>General</c:formatCode>
                <c:ptCount val="8"/>
                <c:pt idx="0">
                  <c:v>2.6</c:v>
                </c:pt>
                <c:pt idx="1">
                  <c:v>2.6</c:v>
                </c:pt>
                <c:pt idx="2">
                  <c:v>2.6</c:v>
                </c:pt>
                <c:pt idx="3">
                  <c:v>2.6</c:v>
                </c:pt>
                <c:pt idx="4">
                  <c:v>2.6</c:v>
                </c:pt>
                <c:pt idx="5">
                  <c:v>2.6</c:v>
                </c:pt>
                <c:pt idx="6">
                  <c:v>2.6</c:v>
                </c:pt>
                <c:pt idx="7">
                  <c:v>2.6</c:v>
                </c:pt>
              </c:numCache>
            </c:numRef>
          </c:val>
          <c:smooth val="0"/>
          <c:extLst>
            <c:ext xmlns:c16="http://schemas.microsoft.com/office/drawing/2014/chart" uri="{C3380CC4-5D6E-409C-BE32-E72D297353CC}">
              <c16:uniqueId val="{00000008-229C-468D-BE9C-2BC8C3255EF0}"/>
            </c:ext>
          </c:extLst>
        </c:ser>
        <c:ser>
          <c:idx val="2"/>
          <c:order val="2"/>
          <c:tx>
            <c:v>Quiebre</c:v>
          </c:tx>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229C-468D-BE9C-2BC8C3255EF0}"/>
                </c:ext>
              </c:extLst>
            </c:dLbl>
            <c:dLbl>
              <c:idx val="1"/>
              <c:delete val="1"/>
              <c:extLst>
                <c:ext xmlns:c15="http://schemas.microsoft.com/office/drawing/2012/chart" uri="{CE6537A1-D6FC-4f65-9D91-7224C49458BB}"/>
                <c:ext xmlns:c16="http://schemas.microsoft.com/office/drawing/2014/chart" uri="{C3380CC4-5D6E-409C-BE32-E72D297353CC}">
                  <c16:uniqueId val="{0000000A-229C-468D-BE9C-2BC8C3255EF0}"/>
                </c:ext>
              </c:extLst>
            </c:dLbl>
            <c:dLbl>
              <c:idx val="2"/>
              <c:delete val="1"/>
              <c:extLst>
                <c:ext xmlns:c15="http://schemas.microsoft.com/office/drawing/2012/chart" uri="{CE6537A1-D6FC-4f65-9D91-7224C49458BB}"/>
                <c:ext xmlns:c16="http://schemas.microsoft.com/office/drawing/2014/chart" uri="{C3380CC4-5D6E-409C-BE32-E72D297353CC}">
                  <c16:uniqueId val="{0000000B-229C-468D-BE9C-2BC8C3255EF0}"/>
                </c:ext>
              </c:extLst>
            </c:dLbl>
            <c:dLbl>
              <c:idx val="3"/>
              <c:delete val="1"/>
              <c:extLst>
                <c:ext xmlns:c15="http://schemas.microsoft.com/office/drawing/2012/chart" uri="{CE6537A1-D6FC-4f65-9D91-7224C49458BB}"/>
                <c:ext xmlns:c16="http://schemas.microsoft.com/office/drawing/2014/chart" uri="{C3380CC4-5D6E-409C-BE32-E72D297353CC}">
                  <c16:uniqueId val="{0000000C-229C-468D-BE9C-2BC8C3255EF0}"/>
                </c:ext>
              </c:extLst>
            </c:dLbl>
            <c:dLbl>
              <c:idx val="4"/>
              <c:delete val="1"/>
              <c:extLst>
                <c:ext xmlns:c15="http://schemas.microsoft.com/office/drawing/2012/chart" uri="{CE6537A1-D6FC-4f65-9D91-7224C49458BB}"/>
                <c:ext xmlns:c16="http://schemas.microsoft.com/office/drawing/2014/chart" uri="{C3380CC4-5D6E-409C-BE32-E72D297353CC}">
                  <c16:uniqueId val="{0000000D-229C-468D-BE9C-2BC8C3255EF0}"/>
                </c:ext>
              </c:extLst>
            </c:dLbl>
            <c:dLbl>
              <c:idx val="5"/>
              <c:delete val="1"/>
              <c:extLst>
                <c:ext xmlns:c15="http://schemas.microsoft.com/office/drawing/2012/chart" uri="{CE6537A1-D6FC-4f65-9D91-7224C49458BB}"/>
                <c:ext xmlns:c16="http://schemas.microsoft.com/office/drawing/2014/chart" uri="{C3380CC4-5D6E-409C-BE32-E72D297353CC}">
                  <c16:uniqueId val="{0000000E-229C-468D-BE9C-2BC8C3255EF0}"/>
                </c:ext>
              </c:extLst>
            </c:dLbl>
            <c:dLbl>
              <c:idx val="6"/>
              <c:delete val="1"/>
              <c:extLst>
                <c:ext xmlns:c15="http://schemas.microsoft.com/office/drawing/2012/chart" uri="{CE6537A1-D6FC-4f65-9D91-7224C49458BB}"/>
                <c:ext xmlns:c16="http://schemas.microsoft.com/office/drawing/2014/chart" uri="{C3380CC4-5D6E-409C-BE32-E72D297353CC}">
                  <c16:uniqueId val="{0000000F-229C-468D-BE9C-2BC8C3255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'Plantilla estados financieros'!$B$51:$I$51</c:f>
              <c:numCache>
                <c:formatCode>General</c:formatCode>
                <c:ptCount val="8"/>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numCache>
            </c:numRef>
          </c:val>
          <c:smooth val="0"/>
          <c:extLst>
            <c:ext xmlns:c16="http://schemas.microsoft.com/office/drawing/2014/chart" uri="{C3380CC4-5D6E-409C-BE32-E72D297353CC}">
              <c16:uniqueId val="{00000010-229C-468D-BE9C-2BC8C3255EF0}"/>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Mensual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v>Resultado mensual</c:v>
          </c:tx>
          <c:spPr>
            <a:ln w="50800" cap="rnd">
              <a:solidFill>
                <a:srgbClr val="7C062B"/>
              </a:solidFill>
              <a:round/>
            </a:ln>
            <a:effectLst/>
          </c:spPr>
          <c:marker>
            <c:symbol val="circle"/>
            <c:size val="8"/>
            <c:spPr>
              <a:solidFill>
                <a:srgbClr val="FFC000"/>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'Plantilla estados financieros'!$B$102:$M$102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'Plantilla estados financieros'!$B$107:$M$107</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757-46F7-B9F5-AC5B60917D3B}"/>
            </c:ext>
          </c:extLst>
        </c:ser>
        <c:ser>
          <c:idx val="2"/>
          <c:order val="1"/>
          <c:tx>
            <c:v>Quiebre</c:v>
          </c:tx>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1757-46F7-B9F5-AC5B60917D3B}"/>
                </c:ext>
              </c:extLst>
            </c:dLbl>
            <c:dLbl>
              <c:idx val="1"/>
              <c:delete val="1"/>
              <c:extLst>
                <c:ext xmlns:c15="http://schemas.microsoft.com/office/drawing/2012/chart" uri="{CE6537A1-D6FC-4f65-9D91-7224C49458BB}"/>
                <c:ext xmlns:c16="http://schemas.microsoft.com/office/drawing/2014/chart" uri="{C3380CC4-5D6E-409C-BE32-E72D297353CC}">
                  <c16:uniqueId val="{0000000A-1757-46F7-B9F5-AC5B60917D3B}"/>
                </c:ext>
              </c:extLst>
            </c:dLbl>
            <c:dLbl>
              <c:idx val="2"/>
              <c:delete val="1"/>
              <c:extLst>
                <c:ext xmlns:c15="http://schemas.microsoft.com/office/drawing/2012/chart" uri="{CE6537A1-D6FC-4f65-9D91-7224C49458BB}"/>
                <c:ext xmlns:c16="http://schemas.microsoft.com/office/drawing/2014/chart" uri="{C3380CC4-5D6E-409C-BE32-E72D297353CC}">
                  <c16:uniqueId val="{0000000B-1757-46F7-B9F5-AC5B60917D3B}"/>
                </c:ext>
              </c:extLst>
            </c:dLbl>
            <c:dLbl>
              <c:idx val="3"/>
              <c:delete val="1"/>
              <c:extLst>
                <c:ext xmlns:c15="http://schemas.microsoft.com/office/drawing/2012/chart" uri="{CE6537A1-D6FC-4f65-9D91-7224C49458BB}"/>
                <c:ext xmlns:c16="http://schemas.microsoft.com/office/drawing/2014/chart" uri="{C3380CC4-5D6E-409C-BE32-E72D297353CC}">
                  <c16:uniqueId val="{0000000C-1757-46F7-B9F5-AC5B60917D3B}"/>
                </c:ext>
              </c:extLst>
            </c:dLbl>
            <c:dLbl>
              <c:idx val="4"/>
              <c:delete val="1"/>
              <c:extLst>
                <c:ext xmlns:c15="http://schemas.microsoft.com/office/drawing/2012/chart" uri="{CE6537A1-D6FC-4f65-9D91-7224C49458BB}"/>
                <c:ext xmlns:c16="http://schemas.microsoft.com/office/drawing/2014/chart" uri="{C3380CC4-5D6E-409C-BE32-E72D297353CC}">
                  <c16:uniqueId val="{0000000D-1757-46F7-B9F5-AC5B60917D3B}"/>
                </c:ext>
              </c:extLst>
            </c:dLbl>
            <c:dLbl>
              <c:idx val="5"/>
              <c:delete val="1"/>
              <c:extLst>
                <c:ext xmlns:c15="http://schemas.microsoft.com/office/drawing/2012/chart" uri="{CE6537A1-D6FC-4f65-9D91-7224C49458BB}"/>
                <c:ext xmlns:c16="http://schemas.microsoft.com/office/drawing/2014/chart" uri="{C3380CC4-5D6E-409C-BE32-E72D297353CC}">
                  <c16:uniqueId val="{0000000E-1757-46F7-B9F5-AC5B60917D3B}"/>
                </c:ext>
              </c:extLst>
            </c:dLbl>
            <c:dLbl>
              <c:idx val="6"/>
              <c:delete val="1"/>
              <c:extLst>
                <c:ext xmlns:c15="http://schemas.microsoft.com/office/drawing/2012/chart" uri="{CE6537A1-D6FC-4f65-9D91-7224C49458BB}"/>
                <c:ext xmlns:c16="http://schemas.microsoft.com/office/drawing/2014/chart" uri="{C3380CC4-5D6E-409C-BE32-E72D297353CC}">
                  <c16:uniqueId val="{0000000F-1757-46F7-B9F5-AC5B60917D3B}"/>
                </c:ext>
              </c:extLst>
            </c:dLbl>
            <c:dLbl>
              <c:idx val="7"/>
              <c:delete val="1"/>
              <c:extLst>
                <c:ext xmlns:c15="http://schemas.microsoft.com/office/drawing/2012/chart" uri="{CE6537A1-D6FC-4f65-9D91-7224C49458BB}"/>
                <c:ext xmlns:c16="http://schemas.microsoft.com/office/drawing/2014/chart" uri="{C3380CC4-5D6E-409C-BE32-E72D297353CC}">
                  <c16:uniqueId val="{00000015-1757-46F7-B9F5-AC5B60917D3B}"/>
                </c:ext>
              </c:extLst>
            </c:dLbl>
            <c:dLbl>
              <c:idx val="8"/>
              <c:delete val="1"/>
              <c:extLst>
                <c:ext xmlns:c15="http://schemas.microsoft.com/office/drawing/2012/chart" uri="{CE6537A1-D6FC-4f65-9D91-7224C49458BB}"/>
                <c:ext xmlns:c16="http://schemas.microsoft.com/office/drawing/2014/chart" uri="{C3380CC4-5D6E-409C-BE32-E72D297353CC}">
                  <c16:uniqueId val="{00000016-1757-46F7-B9F5-AC5B60917D3B}"/>
                </c:ext>
              </c:extLst>
            </c:dLbl>
            <c:dLbl>
              <c:idx val="9"/>
              <c:delete val="1"/>
              <c:extLst>
                <c:ext xmlns:c15="http://schemas.microsoft.com/office/drawing/2012/chart" uri="{CE6537A1-D6FC-4f65-9D91-7224C49458BB}"/>
                <c:ext xmlns:c16="http://schemas.microsoft.com/office/drawing/2014/chart" uri="{C3380CC4-5D6E-409C-BE32-E72D297353CC}">
                  <c16:uniqueId val="{00000017-1757-46F7-B9F5-AC5B60917D3B}"/>
                </c:ext>
              </c:extLst>
            </c:dLbl>
            <c:dLbl>
              <c:idx val="10"/>
              <c:delete val="1"/>
              <c:extLst>
                <c:ext xmlns:c15="http://schemas.microsoft.com/office/drawing/2012/chart" uri="{CE6537A1-D6FC-4f65-9D91-7224C49458BB}"/>
                <c:ext xmlns:c16="http://schemas.microsoft.com/office/drawing/2014/chart" uri="{C3380CC4-5D6E-409C-BE32-E72D297353CC}">
                  <c16:uniqueId val="{00000018-1757-46F7-B9F5-AC5B60917D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'Plantilla estados financieros'!$B$102:$M$102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'Plantilla estados financieros'!$B$109:$M$109</c:f>
              <c:numCache>
                <c:formatCode>General</c:formatCode>
                <c:ptCount val="12"/>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numCache>
            </c:numRef>
          </c:val>
          <c:smooth val="0"/>
          <c:extLst>
            <c:ext xmlns:c16="http://schemas.microsoft.com/office/drawing/2014/chart" uri="{C3380CC4-5D6E-409C-BE32-E72D297353CC}">
              <c16:uniqueId val="{00000010-1757-46F7-B9F5-AC5B60917D3B}"/>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Anual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50800" cap="rnd">
              <a:solidFill>
                <a:srgbClr val="002060"/>
              </a:solidFill>
              <a:round/>
            </a:ln>
            <a:effectLst/>
          </c:spPr>
          <c:marker>
            <c:symbol val="circle"/>
            <c:size val="8"/>
            <c:spPr>
              <a:solidFill>
                <a:schemeClr val="bg1">
                  <a:lumMod val="85000"/>
                </a:schemeClr>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control financiero'!$B$83:$E$83</c:f>
              <c:numCache>
                <c:formatCode>General</c:formatCode>
                <c:ptCount val="4"/>
                <c:pt idx="0">
                  <c:v>2018</c:v>
                </c:pt>
                <c:pt idx="1">
                  <c:v>2019</c:v>
                </c:pt>
                <c:pt idx="2">
                  <c:v>2020</c:v>
                </c:pt>
                <c:pt idx="3">
                  <c:v>2021</c:v>
                </c:pt>
              </c:numCache>
            </c:numRef>
          </c:cat>
          <c:val>
            <c:numRef>
              <c:f>'Ejemplo control financiero'!$B$88:$E$88</c:f>
              <c:numCache>
                <c:formatCode>0.00</c:formatCode>
                <c:ptCount val="4"/>
                <c:pt idx="0">
                  <c:v>2.8533333333333335</c:v>
                </c:pt>
                <c:pt idx="1">
                  <c:v>3.4206161532056614</c:v>
                </c:pt>
                <c:pt idx="2">
                  <c:v>1.4123498683055311</c:v>
                </c:pt>
                <c:pt idx="3">
                  <c:v>3.9108072338676534</c:v>
                </c:pt>
              </c:numCache>
            </c:numRef>
          </c:val>
          <c:smooth val="0"/>
          <c:extLst>
            <c:ext xmlns:c16="http://schemas.microsoft.com/office/drawing/2014/chart" uri="{C3380CC4-5D6E-409C-BE32-E72D297353CC}">
              <c16:uniqueId val="{00000000-CEFF-48D6-AAD8-72135DC7A3F6}"/>
            </c:ext>
          </c:extLst>
        </c:ser>
        <c:ser>
          <c:idx val="1"/>
          <c:order val="1"/>
          <c:spPr>
            <a:ln w="28575" cap="rnd">
              <a:solidFill>
                <a:srgbClr val="65BF13"/>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CEFF-48D6-AAD8-72135DC7A3F6}"/>
                </c:ext>
              </c:extLst>
            </c:dLbl>
            <c:dLbl>
              <c:idx val="1"/>
              <c:delete val="1"/>
              <c:extLst>
                <c:ext xmlns:c15="http://schemas.microsoft.com/office/drawing/2012/chart" uri="{CE6537A1-D6FC-4f65-9D91-7224C49458BB}"/>
                <c:ext xmlns:c16="http://schemas.microsoft.com/office/drawing/2014/chart" uri="{C3380CC4-5D6E-409C-BE32-E72D297353CC}">
                  <c16:uniqueId val="{00000002-CEFF-48D6-AAD8-72135DC7A3F6}"/>
                </c:ext>
              </c:extLst>
            </c:dLbl>
            <c:dLbl>
              <c:idx val="2"/>
              <c:delete val="1"/>
              <c:extLst>
                <c:ext xmlns:c15="http://schemas.microsoft.com/office/drawing/2012/chart" uri="{CE6537A1-D6FC-4f65-9D91-7224C49458BB}"/>
                <c:ext xmlns:c16="http://schemas.microsoft.com/office/drawing/2014/chart" uri="{C3380CC4-5D6E-409C-BE32-E72D297353CC}">
                  <c16:uniqueId val="{00000003-CEFF-48D6-AAD8-72135DC7A3F6}"/>
                </c:ext>
              </c:extLst>
            </c:dLbl>
            <c:dLbl>
              <c:idx val="3"/>
              <c:delete val="1"/>
              <c:extLst>
                <c:ext xmlns:c15="http://schemas.microsoft.com/office/drawing/2012/chart" uri="{CE6537A1-D6FC-4f65-9D91-7224C49458BB}"/>
                <c:ext xmlns:c16="http://schemas.microsoft.com/office/drawing/2014/chart" uri="{C3380CC4-5D6E-409C-BE32-E72D297353CC}">
                  <c16:uniqueId val="{00000004-CEFF-48D6-AAD8-72135DC7A3F6}"/>
                </c:ext>
              </c:extLst>
            </c:dLbl>
            <c:dLbl>
              <c:idx val="4"/>
              <c:delete val="1"/>
              <c:extLst>
                <c:ext xmlns:c15="http://schemas.microsoft.com/office/drawing/2012/chart" uri="{CE6537A1-D6FC-4f65-9D91-7224C49458BB}"/>
                <c:ext xmlns:c16="http://schemas.microsoft.com/office/drawing/2014/chart" uri="{C3380CC4-5D6E-409C-BE32-E72D297353CC}">
                  <c16:uniqueId val="{00000005-CEFF-48D6-AAD8-72135DC7A3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control financiero'!$B$83:$E$83</c:f>
              <c:numCache>
                <c:formatCode>General</c:formatCode>
                <c:ptCount val="4"/>
                <c:pt idx="0">
                  <c:v>2018</c:v>
                </c:pt>
                <c:pt idx="1">
                  <c:v>2019</c:v>
                </c:pt>
                <c:pt idx="2">
                  <c:v>2020</c:v>
                </c:pt>
                <c:pt idx="3">
                  <c:v>2021</c:v>
                </c:pt>
              </c:numCache>
            </c:numRef>
          </c:cat>
          <c:val>
            <c:numRef>
              <c:f>'Ejemplo control financiero'!$B$89:$E$89</c:f>
              <c:numCache>
                <c:formatCode>General</c:formatCode>
                <c:ptCount val="4"/>
                <c:pt idx="0">
                  <c:v>2.6</c:v>
                </c:pt>
                <c:pt idx="1">
                  <c:v>2.6</c:v>
                </c:pt>
                <c:pt idx="2">
                  <c:v>2.6</c:v>
                </c:pt>
                <c:pt idx="3">
                  <c:v>2.6</c:v>
                </c:pt>
              </c:numCache>
            </c:numRef>
          </c:val>
          <c:smooth val="0"/>
          <c:extLst>
            <c:ext xmlns:c16="http://schemas.microsoft.com/office/drawing/2014/chart" uri="{C3380CC4-5D6E-409C-BE32-E72D297353CC}">
              <c16:uniqueId val="{00000006-CEFF-48D6-AAD8-72135DC7A3F6}"/>
            </c:ext>
          </c:extLst>
        </c:ser>
        <c:ser>
          <c:idx val="2"/>
          <c:order val="2"/>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CEFF-48D6-AAD8-72135DC7A3F6}"/>
                </c:ext>
              </c:extLst>
            </c:dLbl>
            <c:dLbl>
              <c:idx val="1"/>
              <c:delete val="1"/>
              <c:extLst>
                <c:ext xmlns:c15="http://schemas.microsoft.com/office/drawing/2012/chart" uri="{CE6537A1-D6FC-4f65-9D91-7224C49458BB}"/>
                <c:ext xmlns:c16="http://schemas.microsoft.com/office/drawing/2014/chart" uri="{C3380CC4-5D6E-409C-BE32-E72D297353CC}">
                  <c16:uniqueId val="{00000008-CEFF-48D6-AAD8-72135DC7A3F6}"/>
                </c:ext>
              </c:extLst>
            </c:dLbl>
            <c:dLbl>
              <c:idx val="2"/>
              <c:delete val="1"/>
              <c:extLst>
                <c:ext xmlns:c15="http://schemas.microsoft.com/office/drawing/2012/chart" uri="{CE6537A1-D6FC-4f65-9D91-7224C49458BB}"/>
                <c:ext xmlns:c16="http://schemas.microsoft.com/office/drawing/2014/chart" uri="{C3380CC4-5D6E-409C-BE32-E72D297353CC}">
                  <c16:uniqueId val="{00000009-CEFF-48D6-AAD8-72135DC7A3F6}"/>
                </c:ext>
              </c:extLst>
            </c:dLbl>
            <c:dLbl>
              <c:idx val="3"/>
              <c:delete val="1"/>
              <c:extLst>
                <c:ext xmlns:c15="http://schemas.microsoft.com/office/drawing/2012/chart" uri="{CE6537A1-D6FC-4f65-9D91-7224C49458BB}"/>
                <c:ext xmlns:c16="http://schemas.microsoft.com/office/drawing/2014/chart" uri="{C3380CC4-5D6E-409C-BE32-E72D297353CC}">
                  <c16:uniqueId val="{0000000A-CEFF-48D6-AAD8-72135DC7A3F6}"/>
                </c:ext>
              </c:extLst>
            </c:dLbl>
            <c:dLbl>
              <c:idx val="4"/>
              <c:delete val="1"/>
              <c:extLst>
                <c:ext xmlns:c15="http://schemas.microsoft.com/office/drawing/2012/chart" uri="{CE6537A1-D6FC-4f65-9D91-7224C49458BB}"/>
                <c:ext xmlns:c16="http://schemas.microsoft.com/office/drawing/2014/chart" uri="{C3380CC4-5D6E-409C-BE32-E72D297353CC}">
                  <c16:uniqueId val="{0000000B-CEFF-48D6-AAD8-72135DC7A3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control financiero'!$B$83:$E$83</c:f>
              <c:numCache>
                <c:formatCode>General</c:formatCode>
                <c:ptCount val="4"/>
                <c:pt idx="0">
                  <c:v>2018</c:v>
                </c:pt>
                <c:pt idx="1">
                  <c:v>2019</c:v>
                </c:pt>
                <c:pt idx="2">
                  <c:v>2020</c:v>
                </c:pt>
                <c:pt idx="3">
                  <c:v>2021</c:v>
                </c:pt>
              </c:numCache>
            </c:numRef>
          </c:cat>
          <c:val>
            <c:numRef>
              <c:f>'Ejemplo control financiero'!$B$90:$E$90</c:f>
              <c:numCache>
                <c:formatCode>General</c:formatCode>
                <c:ptCount val="4"/>
                <c:pt idx="0">
                  <c:v>1.1000000000000001</c:v>
                </c:pt>
                <c:pt idx="1">
                  <c:v>1.1000000000000001</c:v>
                </c:pt>
                <c:pt idx="2">
                  <c:v>1.1000000000000001</c:v>
                </c:pt>
                <c:pt idx="3">
                  <c:v>1.1000000000000001</c:v>
                </c:pt>
              </c:numCache>
            </c:numRef>
          </c:val>
          <c:smooth val="0"/>
          <c:extLst>
            <c:ext xmlns:c16="http://schemas.microsoft.com/office/drawing/2014/chart" uri="{C3380CC4-5D6E-409C-BE32-E72D297353CC}">
              <c16:uniqueId val="{0000000C-CEFF-48D6-AAD8-72135DC7A3F6}"/>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Anual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50800" cap="rnd">
              <a:solidFill>
                <a:srgbClr val="002060"/>
              </a:solidFill>
              <a:round/>
            </a:ln>
            <a:effectLst/>
          </c:spPr>
          <c:marker>
            <c:symbol val="circle"/>
            <c:size val="8"/>
            <c:spPr>
              <a:solidFill>
                <a:schemeClr val="bg1">
                  <a:lumMod val="85000"/>
                </a:schemeClr>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control financiero'!$B$83:$E$83</c:f>
              <c:numCache>
                <c:formatCode>General</c:formatCode>
                <c:ptCount val="4"/>
                <c:pt idx="0">
                  <c:v>2018</c:v>
                </c:pt>
                <c:pt idx="1">
                  <c:v>2019</c:v>
                </c:pt>
                <c:pt idx="2">
                  <c:v>2020</c:v>
                </c:pt>
                <c:pt idx="3">
                  <c:v>2021</c:v>
                </c:pt>
              </c:numCache>
            </c:numRef>
          </c:cat>
          <c:val>
            <c:numRef>
              <c:f>'Ejemplo control financiero'!$B$88:$E$88</c:f>
              <c:numCache>
                <c:formatCode>0.00</c:formatCode>
                <c:ptCount val="4"/>
                <c:pt idx="0">
                  <c:v>2.8533333333333335</c:v>
                </c:pt>
                <c:pt idx="1">
                  <c:v>3.4206161532056614</c:v>
                </c:pt>
                <c:pt idx="2">
                  <c:v>1.4123498683055311</c:v>
                </c:pt>
                <c:pt idx="3">
                  <c:v>3.9108072338676534</c:v>
                </c:pt>
              </c:numCache>
            </c:numRef>
          </c:val>
          <c:smooth val="0"/>
          <c:extLst>
            <c:ext xmlns:c16="http://schemas.microsoft.com/office/drawing/2014/chart" uri="{C3380CC4-5D6E-409C-BE32-E72D297353CC}">
              <c16:uniqueId val="{00000000-748C-4478-88EC-F48AA06E3A80}"/>
            </c:ext>
          </c:extLst>
        </c:ser>
        <c:ser>
          <c:idx val="1"/>
          <c:order val="1"/>
          <c:spPr>
            <a:ln w="28575" cap="rnd">
              <a:solidFill>
                <a:srgbClr val="65BF13"/>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748C-4478-88EC-F48AA06E3A80}"/>
                </c:ext>
              </c:extLst>
            </c:dLbl>
            <c:dLbl>
              <c:idx val="1"/>
              <c:delete val="1"/>
              <c:extLst>
                <c:ext xmlns:c15="http://schemas.microsoft.com/office/drawing/2012/chart" uri="{CE6537A1-D6FC-4f65-9D91-7224C49458BB}"/>
                <c:ext xmlns:c16="http://schemas.microsoft.com/office/drawing/2014/chart" uri="{C3380CC4-5D6E-409C-BE32-E72D297353CC}">
                  <c16:uniqueId val="{00000002-748C-4478-88EC-F48AA06E3A80}"/>
                </c:ext>
              </c:extLst>
            </c:dLbl>
            <c:dLbl>
              <c:idx val="2"/>
              <c:delete val="1"/>
              <c:extLst>
                <c:ext xmlns:c15="http://schemas.microsoft.com/office/drawing/2012/chart" uri="{CE6537A1-D6FC-4f65-9D91-7224C49458BB}"/>
                <c:ext xmlns:c16="http://schemas.microsoft.com/office/drawing/2014/chart" uri="{C3380CC4-5D6E-409C-BE32-E72D297353CC}">
                  <c16:uniqueId val="{00000003-748C-4478-88EC-F48AA06E3A80}"/>
                </c:ext>
              </c:extLst>
            </c:dLbl>
            <c:dLbl>
              <c:idx val="3"/>
              <c:delete val="1"/>
              <c:extLst>
                <c:ext xmlns:c15="http://schemas.microsoft.com/office/drawing/2012/chart" uri="{CE6537A1-D6FC-4f65-9D91-7224C49458BB}"/>
                <c:ext xmlns:c16="http://schemas.microsoft.com/office/drawing/2014/chart" uri="{C3380CC4-5D6E-409C-BE32-E72D297353CC}">
                  <c16:uniqueId val="{00000004-748C-4478-88EC-F48AA06E3A80}"/>
                </c:ext>
              </c:extLst>
            </c:dLbl>
            <c:dLbl>
              <c:idx val="4"/>
              <c:delete val="1"/>
              <c:extLst>
                <c:ext xmlns:c15="http://schemas.microsoft.com/office/drawing/2012/chart" uri="{CE6537A1-D6FC-4f65-9D91-7224C49458BB}"/>
                <c:ext xmlns:c16="http://schemas.microsoft.com/office/drawing/2014/chart" uri="{C3380CC4-5D6E-409C-BE32-E72D297353CC}">
                  <c16:uniqueId val="{00000005-748C-4478-88EC-F48AA06E3A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control financiero'!$B$83:$E$83</c:f>
              <c:numCache>
                <c:formatCode>General</c:formatCode>
                <c:ptCount val="4"/>
                <c:pt idx="0">
                  <c:v>2018</c:v>
                </c:pt>
                <c:pt idx="1">
                  <c:v>2019</c:v>
                </c:pt>
                <c:pt idx="2">
                  <c:v>2020</c:v>
                </c:pt>
                <c:pt idx="3">
                  <c:v>2021</c:v>
                </c:pt>
              </c:numCache>
            </c:numRef>
          </c:cat>
          <c:val>
            <c:numRef>
              <c:f>'Ejemplo control financiero'!$B$89:$E$89</c:f>
              <c:numCache>
                <c:formatCode>General</c:formatCode>
                <c:ptCount val="4"/>
                <c:pt idx="0">
                  <c:v>2.6</c:v>
                </c:pt>
                <c:pt idx="1">
                  <c:v>2.6</c:v>
                </c:pt>
                <c:pt idx="2">
                  <c:v>2.6</c:v>
                </c:pt>
                <c:pt idx="3">
                  <c:v>2.6</c:v>
                </c:pt>
              </c:numCache>
            </c:numRef>
          </c:val>
          <c:smooth val="0"/>
          <c:extLst>
            <c:ext xmlns:c16="http://schemas.microsoft.com/office/drawing/2014/chart" uri="{C3380CC4-5D6E-409C-BE32-E72D297353CC}">
              <c16:uniqueId val="{00000006-748C-4478-88EC-F48AA06E3A80}"/>
            </c:ext>
          </c:extLst>
        </c:ser>
        <c:ser>
          <c:idx val="2"/>
          <c:order val="2"/>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748C-4478-88EC-F48AA06E3A80}"/>
                </c:ext>
              </c:extLst>
            </c:dLbl>
            <c:dLbl>
              <c:idx val="1"/>
              <c:delete val="1"/>
              <c:extLst>
                <c:ext xmlns:c15="http://schemas.microsoft.com/office/drawing/2012/chart" uri="{CE6537A1-D6FC-4f65-9D91-7224C49458BB}"/>
                <c:ext xmlns:c16="http://schemas.microsoft.com/office/drawing/2014/chart" uri="{C3380CC4-5D6E-409C-BE32-E72D297353CC}">
                  <c16:uniqueId val="{00000008-748C-4478-88EC-F48AA06E3A80}"/>
                </c:ext>
              </c:extLst>
            </c:dLbl>
            <c:dLbl>
              <c:idx val="2"/>
              <c:delete val="1"/>
              <c:extLst>
                <c:ext xmlns:c15="http://schemas.microsoft.com/office/drawing/2012/chart" uri="{CE6537A1-D6FC-4f65-9D91-7224C49458BB}"/>
                <c:ext xmlns:c16="http://schemas.microsoft.com/office/drawing/2014/chart" uri="{C3380CC4-5D6E-409C-BE32-E72D297353CC}">
                  <c16:uniqueId val="{00000009-748C-4478-88EC-F48AA06E3A80}"/>
                </c:ext>
              </c:extLst>
            </c:dLbl>
            <c:dLbl>
              <c:idx val="3"/>
              <c:delete val="1"/>
              <c:extLst>
                <c:ext xmlns:c15="http://schemas.microsoft.com/office/drawing/2012/chart" uri="{CE6537A1-D6FC-4f65-9D91-7224C49458BB}"/>
                <c:ext xmlns:c16="http://schemas.microsoft.com/office/drawing/2014/chart" uri="{C3380CC4-5D6E-409C-BE32-E72D297353CC}">
                  <c16:uniqueId val="{0000000A-748C-4478-88EC-F48AA06E3A80}"/>
                </c:ext>
              </c:extLst>
            </c:dLbl>
            <c:dLbl>
              <c:idx val="4"/>
              <c:delete val="1"/>
              <c:extLst>
                <c:ext xmlns:c15="http://schemas.microsoft.com/office/drawing/2012/chart" uri="{CE6537A1-D6FC-4f65-9D91-7224C49458BB}"/>
                <c:ext xmlns:c16="http://schemas.microsoft.com/office/drawing/2014/chart" uri="{C3380CC4-5D6E-409C-BE32-E72D297353CC}">
                  <c16:uniqueId val="{0000000B-748C-4478-88EC-F48AA06E3A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'Ejemplo control financiero'!$B$83:$E$83</c:f>
              <c:numCache>
                <c:formatCode>General</c:formatCode>
                <c:ptCount val="4"/>
                <c:pt idx="0">
                  <c:v>2018</c:v>
                </c:pt>
                <c:pt idx="1">
                  <c:v>2019</c:v>
                </c:pt>
                <c:pt idx="2">
                  <c:v>2020</c:v>
                </c:pt>
                <c:pt idx="3">
                  <c:v>2021</c:v>
                </c:pt>
              </c:numCache>
            </c:numRef>
          </c:cat>
          <c:val>
            <c:numRef>
              <c:f>'Ejemplo control financiero'!$B$90:$E$90</c:f>
              <c:numCache>
                <c:formatCode>General</c:formatCode>
                <c:ptCount val="4"/>
                <c:pt idx="0">
                  <c:v>1.1000000000000001</c:v>
                </c:pt>
                <c:pt idx="1">
                  <c:v>1.1000000000000001</c:v>
                </c:pt>
                <c:pt idx="2">
                  <c:v>1.1000000000000001</c:v>
                </c:pt>
                <c:pt idx="3">
                  <c:v>1.1000000000000001</c:v>
                </c:pt>
              </c:numCache>
            </c:numRef>
          </c:val>
          <c:smooth val="0"/>
          <c:extLst>
            <c:ext xmlns:c16="http://schemas.microsoft.com/office/drawing/2014/chart" uri="{C3380CC4-5D6E-409C-BE32-E72D297353CC}">
              <c16:uniqueId val="{0000000C-748C-4478-88EC-F48AA06E3A80}"/>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t>Trayectoria Mensual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v>Resultado mensual</c:v>
          </c:tx>
          <c:spPr>
            <a:ln w="50800" cap="rnd">
              <a:solidFill>
                <a:srgbClr val="7C062B"/>
              </a:solidFill>
              <a:round/>
            </a:ln>
            <a:effectLst/>
          </c:spPr>
          <c:marker>
            <c:symbol val="circle"/>
            <c:size val="8"/>
            <c:spPr>
              <a:solidFill>
                <a:srgbClr val="FFC000"/>
              </a:solidFill>
              <a:ln w="9525">
                <a:solidFill>
                  <a:srgbClr val="00206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control financiero'!$B$189:$K$189</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'Ejemplo control financiero'!$B$194:$K$194</c:f>
              <c:numCache>
                <c:formatCode>0.00</c:formatCode>
                <c:ptCount val="10"/>
                <c:pt idx="0">
                  <c:v>2.4033105253073046</c:v>
                </c:pt>
                <c:pt idx="1">
                  <c:v>2.4628919508267</c:v>
                </c:pt>
                <c:pt idx="2">
                  <c:v>2.6529425020816753</c:v>
                </c:pt>
                <c:pt idx="3">
                  <c:v>2.7479162166339757</c:v>
                </c:pt>
                <c:pt idx="4">
                  <c:v>2.9526218663972355</c:v>
                </c:pt>
                <c:pt idx="5">
                  <c:v>3.0721070274432787</c:v>
                </c:pt>
                <c:pt idx="6">
                  <c:v>3.2202295772258518</c:v>
                </c:pt>
                <c:pt idx="7">
                  <c:v>3.3242511975444815</c:v>
                </c:pt>
                <c:pt idx="8">
                  <c:v>3.5017284704528562</c:v>
                </c:pt>
                <c:pt idx="9">
                  <c:v>3.6378216509459889</c:v>
                </c:pt>
              </c:numCache>
            </c:numRef>
          </c:val>
          <c:smooth val="0"/>
          <c:extLst>
            <c:ext xmlns:c16="http://schemas.microsoft.com/office/drawing/2014/chart" uri="{C3380CC4-5D6E-409C-BE32-E72D297353CC}">
              <c16:uniqueId val="{00000000-7A2B-4C46-9B0A-3EC65081C7F4}"/>
            </c:ext>
          </c:extLst>
        </c:ser>
        <c:ser>
          <c:idx val="2"/>
          <c:order val="1"/>
          <c:tx>
            <c:v>Quiebre</c:v>
          </c:tx>
          <c:spPr>
            <a:ln w="28575" cap="rnd">
              <a:solidFill>
                <a:srgbClr val="F65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7A2B-4C46-9B0A-3EC65081C7F4}"/>
                </c:ext>
              </c:extLst>
            </c:dLbl>
            <c:dLbl>
              <c:idx val="1"/>
              <c:delete val="1"/>
              <c:extLst>
                <c:ext xmlns:c15="http://schemas.microsoft.com/office/drawing/2012/chart" uri="{CE6537A1-D6FC-4f65-9D91-7224C49458BB}"/>
                <c:ext xmlns:c16="http://schemas.microsoft.com/office/drawing/2014/chart" uri="{C3380CC4-5D6E-409C-BE32-E72D297353CC}">
                  <c16:uniqueId val="{00000002-7A2B-4C46-9B0A-3EC65081C7F4}"/>
                </c:ext>
              </c:extLst>
            </c:dLbl>
            <c:dLbl>
              <c:idx val="2"/>
              <c:delete val="1"/>
              <c:extLst>
                <c:ext xmlns:c15="http://schemas.microsoft.com/office/drawing/2012/chart" uri="{CE6537A1-D6FC-4f65-9D91-7224C49458BB}"/>
                <c:ext xmlns:c16="http://schemas.microsoft.com/office/drawing/2014/chart" uri="{C3380CC4-5D6E-409C-BE32-E72D297353CC}">
                  <c16:uniqueId val="{00000003-7A2B-4C46-9B0A-3EC65081C7F4}"/>
                </c:ext>
              </c:extLst>
            </c:dLbl>
            <c:dLbl>
              <c:idx val="3"/>
              <c:delete val="1"/>
              <c:extLst>
                <c:ext xmlns:c15="http://schemas.microsoft.com/office/drawing/2012/chart" uri="{CE6537A1-D6FC-4f65-9D91-7224C49458BB}"/>
                <c:ext xmlns:c16="http://schemas.microsoft.com/office/drawing/2014/chart" uri="{C3380CC4-5D6E-409C-BE32-E72D297353CC}">
                  <c16:uniqueId val="{00000004-7A2B-4C46-9B0A-3EC65081C7F4}"/>
                </c:ext>
              </c:extLst>
            </c:dLbl>
            <c:dLbl>
              <c:idx val="4"/>
              <c:delete val="1"/>
              <c:extLst>
                <c:ext xmlns:c15="http://schemas.microsoft.com/office/drawing/2012/chart" uri="{CE6537A1-D6FC-4f65-9D91-7224C49458BB}"/>
                <c:ext xmlns:c16="http://schemas.microsoft.com/office/drawing/2014/chart" uri="{C3380CC4-5D6E-409C-BE32-E72D297353CC}">
                  <c16:uniqueId val="{00000005-7A2B-4C46-9B0A-3EC65081C7F4}"/>
                </c:ext>
              </c:extLst>
            </c:dLbl>
            <c:dLbl>
              <c:idx val="5"/>
              <c:delete val="1"/>
              <c:extLst>
                <c:ext xmlns:c15="http://schemas.microsoft.com/office/drawing/2012/chart" uri="{CE6537A1-D6FC-4f65-9D91-7224C49458BB}"/>
                <c:ext xmlns:c16="http://schemas.microsoft.com/office/drawing/2014/chart" uri="{C3380CC4-5D6E-409C-BE32-E72D297353CC}">
                  <c16:uniqueId val="{00000006-7A2B-4C46-9B0A-3EC65081C7F4}"/>
                </c:ext>
              </c:extLst>
            </c:dLbl>
            <c:dLbl>
              <c:idx val="6"/>
              <c:delete val="1"/>
              <c:extLst>
                <c:ext xmlns:c15="http://schemas.microsoft.com/office/drawing/2012/chart" uri="{CE6537A1-D6FC-4f65-9D91-7224C49458BB}"/>
                <c:ext xmlns:c16="http://schemas.microsoft.com/office/drawing/2014/chart" uri="{C3380CC4-5D6E-409C-BE32-E72D297353CC}">
                  <c16:uniqueId val="{00000007-7A2B-4C46-9B0A-3EC65081C7F4}"/>
                </c:ext>
              </c:extLst>
            </c:dLbl>
            <c:dLbl>
              <c:idx val="7"/>
              <c:delete val="1"/>
              <c:extLst>
                <c:ext xmlns:c15="http://schemas.microsoft.com/office/drawing/2012/chart" uri="{CE6537A1-D6FC-4f65-9D91-7224C49458BB}"/>
                <c:ext xmlns:c16="http://schemas.microsoft.com/office/drawing/2014/chart" uri="{C3380CC4-5D6E-409C-BE32-E72D297353CC}">
                  <c16:uniqueId val="{00000008-7A2B-4C46-9B0A-3EC65081C7F4}"/>
                </c:ext>
              </c:extLst>
            </c:dLbl>
            <c:dLbl>
              <c:idx val="8"/>
              <c:delete val="1"/>
              <c:extLst>
                <c:ext xmlns:c15="http://schemas.microsoft.com/office/drawing/2012/chart" uri="{CE6537A1-D6FC-4f65-9D91-7224C49458BB}"/>
                <c:ext xmlns:c16="http://schemas.microsoft.com/office/drawing/2014/chart" uri="{C3380CC4-5D6E-409C-BE32-E72D297353CC}">
                  <c16:uniqueId val="{00000009-7A2B-4C46-9B0A-3EC65081C7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control financiero'!$B$189:$K$189</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'Ejemplo control financiero'!$B$196:$K$196</c:f>
              <c:numCache>
                <c:formatCode>General</c:formatCode>
                <c:ptCount val="10"/>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numCache>
            </c:numRef>
          </c:val>
          <c:smooth val="0"/>
          <c:extLst>
            <c:ext xmlns:c16="http://schemas.microsoft.com/office/drawing/2014/chart" uri="{C3380CC4-5D6E-409C-BE32-E72D297353CC}">
              <c16:uniqueId val="{0000000A-7A2B-4C46-9B0A-3EC65081C7F4}"/>
            </c:ext>
          </c:extLst>
        </c:ser>
        <c:dLbls>
          <c:showLegendKey val="0"/>
          <c:showVal val="0"/>
          <c:showCatName val="0"/>
          <c:showSerName val="0"/>
          <c:showPercent val="0"/>
          <c:showBubbleSize val="0"/>
        </c:dLbls>
        <c:marker val="1"/>
        <c:smooth val="0"/>
        <c:axId val="711795855"/>
        <c:axId val="711797103"/>
      </c:lineChart>
      <c:catAx>
        <c:axId val="71179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7103"/>
        <c:crosses val="autoZero"/>
        <c:auto val="1"/>
        <c:lblAlgn val="ctr"/>
        <c:lblOffset val="100"/>
        <c:noMultiLvlLbl val="0"/>
      </c:catAx>
      <c:valAx>
        <c:axId val="7117971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11795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image" Target="../media/image3.png"/><Relationship Id="rId7" Type="http://schemas.openxmlformats.org/officeDocument/2006/relationships/hyperlink" Target="https://www.youtube.com/c/JorgeRomeroNegocios"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https://jorgeromero.org/" TargetMode="External"/><Relationship Id="rId5" Type="http://schemas.openxmlformats.org/officeDocument/2006/relationships/hyperlink" Target="https://www.tiktok.com/@jorgeromerolegacy" TargetMode="External"/><Relationship Id="rId10" Type="http://schemas.openxmlformats.org/officeDocument/2006/relationships/image" Target="../media/image7.png"/><Relationship Id="rId4" Type="http://schemas.openxmlformats.org/officeDocument/2006/relationships/hyperlink" Target="https://api.whatsapp.com/send?phone=524426808770"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11.jpe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0.jpeg"/><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chart" Target="../charts/chart6.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8.png"/><Relationship Id="rId5" Type="http://schemas.openxmlformats.org/officeDocument/2006/relationships/chart" Target="../charts/chart9.xml"/><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image" Target="../media/image8.png"/><Relationship Id="rId5" Type="http://schemas.openxmlformats.org/officeDocument/2006/relationships/chart" Target="../charts/chart12.xml"/><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299754</xdr:colOff>
      <xdr:row>6</xdr:row>
      <xdr:rowOff>152399</xdr:rowOff>
    </xdr:from>
    <xdr:to>
      <xdr:col>6</xdr:col>
      <xdr:colOff>155754</xdr:colOff>
      <xdr:row>41</xdr:row>
      <xdr:rowOff>47625</xdr:rowOff>
    </xdr:to>
    <xdr:sp macro="" textlink="">
      <xdr:nvSpPr>
        <xdr:cNvPr id="2" name="Rectangle 16" descr="Background">
          <a:extLst>
            <a:ext uri="{FF2B5EF4-FFF2-40B4-BE49-F238E27FC236}">
              <a16:creationId xmlns:a16="http://schemas.microsoft.com/office/drawing/2014/main" id="{00000000-0008-0000-0000-000002000000}"/>
            </a:ext>
          </a:extLst>
        </xdr:cNvPr>
        <xdr:cNvSpPr/>
      </xdr:nvSpPr>
      <xdr:spPr>
        <a:xfrm>
          <a:off x="299754" y="1295399"/>
          <a:ext cx="4428000" cy="65627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xdr:from>
      <xdr:col>1</xdr:col>
      <xdr:colOff>525057</xdr:colOff>
      <xdr:row>0</xdr:row>
      <xdr:rowOff>70790</xdr:rowOff>
    </xdr:from>
    <xdr:to>
      <xdr:col>6</xdr:col>
      <xdr:colOff>47625</xdr:colOff>
      <xdr:row>5</xdr:row>
      <xdr:rowOff>38927</xdr:rowOff>
    </xdr:to>
    <xdr:sp macro="" textlink="">
      <xdr:nvSpPr>
        <xdr:cNvPr id="3" name="Step" descr="Save time by filling cells automatically">
          <a:extLst>
            <a:ext uri="{FF2B5EF4-FFF2-40B4-BE49-F238E27FC236}">
              <a16:creationId xmlns:a16="http://schemas.microsoft.com/office/drawing/2014/main" id="{00000000-0008-0000-0000-000003000000}"/>
            </a:ext>
          </a:extLst>
        </xdr:cNvPr>
        <xdr:cNvSpPr txBox="1"/>
      </xdr:nvSpPr>
      <xdr:spPr>
        <a:xfrm>
          <a:off x="1287057" y="70790"/>
          <a:ext cx="3332568" cy="92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a:ln>
                <a:noFill/>
              </a:ln>
              <a:solidFill>
                <a:schemeClr val="bg1"/>
              </a:solidFill>
              <a:effectLst/>
              <a:uLnTx/>
              <a:uFillTx/>
              <a:latin typeface="Corbel" panose="020B0503020204020204" pitchFamily="34" charset="0"/>
              <a:ea typeface="Segoe UI" pitchFamily="34" charset="0"/>
              <a:cs typeface="Segoe UI Light" panose="020B0502040204020203" pitchFamily="34" charset="0"/>
            </a:rPr>
            <a:t>Pronosticar quiebre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1" u="none" strike="noStrike" kern="0" cap="none" spc="0" normalizeH="0" baseline="0">
              <a:ln>
                <a:noFill/>
              </a:ln>
              <a:solidFill>
                <a:schemeClr val="bg1"/>
              </a:solidFill>
              <a:effectLst/>
              <a:uLnTx/>
              <a:uFillTx/>
              <a:latin typeface="Corbel Light" panose="020B0303020204020204" pitchFamily="34" charset="0"/>
              <a:ea typeface="Segoe UI" pitchFamily="34" charset="0"/>
              <a:cs typeface="Segoe UI Light" panose="020B0502040204020203" pitchFamily="34" charset="0"/>
            </a:rPr>
            <a:t>Archivo de práctica</a:t>
          </a:r>
          <a:endParaRPr lang="en-US" sz="1600" b="0" i="1">
            <a:solidFill>
              <a:schemeClr val="bg1"/>
            </a:solidFill>
            <a:effectLst/>
            <a:latin typeface="Corbel Light" panose="020B0303020204020204" pitchFamily="34" charset="0"/>
            <a:ea typeface="Segoe UI" pitchFamily="34" charset="0"/>
            <a:cs typeface="Segoe UI Light" panose="020B0502040204020203" pitchFamily="34" charset="0"/>
          </a:endParaRPr>
        </a:p>
      </xdr:txBody>
    </xdr:sp>
    <xdr:clientData/>
  </xdr:twoCellAnchor>
  <xdr:twoCellAnchor>
    <xdr:from>
      <xdr:col>0</xdr:col>
      <xdr:colOff>536539</xdr:colOff>
      <xdr:row>9</xdr:row>
      <xdr:rowOff>80672</xdr:rowOff>
    </xdr:from>
    <xdr:to>
      <xdr:col>5</xdr:col>
      <xdr:colOff>650539</xdr:colOff>
      <xdr:row>9</xdr:row>
      <xdr:rowOff>80672</xdr:rowOff>
    </xdr:to>
    <xdr:cxnSp macro="">
      <xdr:nvCxnSpPr>
        <xdr:cNvPr id="4" name="Straight Connector 18" descr="Decorative line">
          <a:extLst>
            <a:ext uri="{FF2B5EF4-FFF2-40B4-BE49-F238E27FC236}">
              <a16:creationId xmlns:a16="http://schemas.microsoft.com/office/drawing/2014/main" id="{00000000-0008-0000-0000-000004000000}"/>
            </a:ext>
          </a:extLst>
        </xdr:cNvPr>
        <xdr:cNvCxnSpPr>
          <a:cxnSpLocks/>
        </xdr:cNvCxnSpPr>
      </xdr:nvCxnSpPr>
      <xdr:spPr>
        <a:xfrm>
          <a:off x="536539" y="1795172"/>
          <a:ext cx="392400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339266</xdr:colOff>
      <xdr:row>38</xdr:row>
      <xdr:rowOff>96517</xdr:rowOff>
    </xdr:from>
    <xdr:to>
      <xdr:col>6</xdr:col>
      <xdr:colOff>51266</xdr:colOff>
      <xdr:row>38</xdr:row>
      <xdr:rowOff>96517</xdr:rowOff>
    </xdr:to>
    <xdr:cxnSp macro="">
      <xdr:nvCxnSpPr>
        <xdr:cNvPr id="5" name="Straight Connector 20" descr="Decorative line">
          <a:extLst>
            <a:ext uri="{FF2B5EF4-FFF2-40B4-BE49-F238E27FC236}">
              <a16:creationId xmlns:a16="http://schemas.microsoft.com/office/drawing/2014/main" id="{00000000-0008-0000-0000-000005000000}"/>
            </a:ext>
          </a:extLst>
        </xdr:cNvPr>
        <xdr:cNvCxnSpPr>
          <a:cxnSpLocks/>
        </xdr:cNvCxnSpPr>
      </xdr:nvCxnSpPr>
      <xdr:spPr>
        <a:xfrm>
          <a:off x="339266" y="7335517"/>
          <a:ext cx="428400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555015</xdr:colOff>
      <xdr:row>9</xdr:row>
      <xdr:rowOff>98968</xdr:rowOff>
    </xdr:from>
    <xdr:to>
      <xdr:col>5</xdr:col>
      <xdr:colOff>662609</xdr:colOff>
      <xdr:row>37</xdr:row>
      <xdr:rowOff>171449</xdr:rowOff>
    </xdr:to>
    <xdr:sp macro="" textlink="">
      <xdr:nvSpPr>
        <xdr:cNvPr id="6" name="Step" descr="Here’s how to use the fill handle in Excel:">
          <a:extLst>
            <a:ext uri="{FF2B5EF4-FFF2-40B4-BE49-F238E27FC236}">
              <a16:creationId xmlns:a16="http://schemas.microsoft.com/office/drawing/2014/main" id="{00000000-0008-0000-0000-000006000000}"/>
            </a:ext>
          </a:extLst>
        </xdr:cNvPr>
        <xdr:cNvSpPr txBox="1"/>
      </xdr:nvSpPr>
      <xdr:spPr>
        <a:xfrm>
          <a:off x="555015" y="1813468"/>
          <a:ext cx="3917594" cy="5406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El presente documento te ayudará a medir la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salud financiera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 tu negocio, con el fin de determinar si se encamina a una posible quiebra o continuará de forma estable su curso.</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 importante que realices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verificaciones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anuales y mensuales de forma que siempre puedas conocer la trayectoria de tu negocio.</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 incluyen en el presente archivo 2 series de fórmulas (en relación de cómo lleves el control de tus finanzas):</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ya manejas estados financieros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Balance General y Estado de Resultados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sección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Ejemplo estados financieros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te servirá como referencia para que puedas capturar tus propios datos 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Plantilla estados financieros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en tu negocio llevas el control mediante un archivo de Excel, aplicación, software de ventas, entre otros, te será de mayor utilidad el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Ejemplo control financiero</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el cual te sirve de guía para registrar tus datos 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Plantilla control financiero</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resumen, los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valores de referencia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son:</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Mayor a 2.6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negocio financieramente sano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 quebrará</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Entre 1.10 y 2.59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negocio en riesgo</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con una probabilidad a cerrar en el transcurso de 12 meses.</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Menos de 1.09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riesgo inminente de cierre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importante evaluar el no invertir más en el negocio y cerrar o hacer un cambio de estrategia para fortalecer el negocio.</a:t>
          </a:r>
        </a:p>
      </xdr:txBody>
    </xdr:sp>
    <xdr:clientData/>
  </xdr:twoCellAnchor>
  <xdr:twoCellAnchor>
    <xdr:from>
      <xdr:col>0</xdr:col>
      <xdr:colOff>1</xdr:colOff>
      <xdr:row>0</xdr:row>
      <xdr:rowOff>1</xdr:rowOff>
    </xdr:from>
    <xdr:to>
      <xdr:col>1</xdr:col>
      <xdr:colOff>323851</xdr:colOff>
      <xdr:row>5</xdr:row>
      <xdr:rowOff>1</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a:xfrm>
          <a:off x="1" y="1"/>
          <a:ext cx="1085850" cy="952500"/>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398807</xdr:colOff>
      <xdr:row>38</xdr:row>
      <xdr:rowOff>97031</xdr:rowOff>
    </xdr:from>
    <xdr:to>
      <xdr:col>6</xdr:col>
      <xdr:colOff>38100</xdr:colOff>
      <xdr:row>40</xdr:row>
      <xdr:rowOff>179395</xdr:rowOff>
    </xdr:to>
    <xdr:sp macro="" textlink="">
      <xdr:nvSpPr>
        <xdr:cNvPr id="13" name="Step" descr="Here’s how to use the fill handle in Excel:">
          <a:extLst>
            <a:ext uri="{FF2B5EF4-FFF2-40B4-BE49-F238E27FC236}">
              <a16:creationId xmlns:a16="http://schemas.microsoft.com/office/drawing/2014/main" id="{00000000-0008-0000-0000-00000D000000}"/>
            </a:ext>
          </a:extLst>
        </xdr:cNvPr>
        <xdr:cNvSpPr txBox="1"/>
      </xdr:nvSpPr>
      <xdr:spPr>
        <a:xfrm>
          <a:off x="398807" y="7336031"/>
          <a:ext cx="4211293" cy="463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Light" panose="020B0502040204020203" pitchFamily="34" charset="0"/>
              <a:ea typeface="Segoe UI" pitchFamily="34" charset="0"/>
              <a:cs typeface="Segoe UI Light" panose="020B0502040204020203" pitchFamily="34" charset="0"/>
            </a:rPr>
            <a:t>Si tienes alguna duda para el llenado del presente archivo, con gusto te ayudo a resolverla.</a:t>
          </a:r>
        </a:p>
      </xdr:txBody>
    </xdr:sp>
    <xdr:clientData/>
  </xdr:twoCellAnchor>
  <xdr:twoCellAnchor>
    <xdr:from>
      <xdr:col>0</xdr:col>
      <xdr:colOff>569783</xdr:colOff>
      <xdr:row>6</xdr:row>
      <xdr:rowOff>165652</xdr:rowOff>
    </xdr:from>
    <xdr:to>
      <xdr:col>5</xdr:col>
      <xdr:colOff>669181</xdr:colOff>
      <xdr:row>9</xdr:row>
      <xdr:rowOff>67237</xdr:rowOff>
    </xdr:to>
    <xdr:sp macro="" textlink="">
      <xdr:nvSpPr>
        <xdr:cNvPr id="15" name="Step" descr="Save time by filling cells automatically">
          <a:extLst>
            <a:ext uri="{FF2B5EF4-FFF2-40B4-BE49-F238E27FC236}">
              <a16:creationId xmlns:a16="http://schemas.microsoft.com/office/drawing/2014/main" id="{00000000-0008-0000-0000-00000F000000}"/>
            </a:ext>
          </a:extLst>
        </xdr:cNvPr>
        <xdr:cNvSpPr txBox="1"/>
      </xdr:nvSpPr>
      <xdr:spPr>
        <a:xfrm>
          <a:off x="569783" y="1308652"/>
          <a:ext cx="3909398" cy="473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Descripción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oneCell">
    <xdr:from>
      <xdr:col>0</xdr:col>
      <xdr:colOff>330444</xdr:colOff>
      <xdr:row>50</xdr:row>
      <xdr:rowOff>99646</xdr:rowOff>
    </xdr:from>
    <xdr:to>
      <xdr:col>0</xdr:col>
      <xdr:colOff>690444</xdr:colOff>
      <xdr:row>52</xdr:row>
      <xdr:rowOff>78646</xdr:rowOff>
    </xdr:to>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444" y="9624646"/>
          <a:ext cx="360000" cy="360000"/>
        </a:xfrm>
        <a:prstGeom prst="rect">
          <a:avLst/>
        </a:prstGeom>
      </xdr:spPr>
    </xdr:pic>
    <xdr:clientData/>
  </xdr:twoCellAnchor>
  <xdr:twoCellAnchor editAs="oneCell">
    <xdr:from>
      <xdr:col>4</xdr:col>
      <xdr:colOff>349496</xdr:colOff>
      <xdr:row>50</xdr:row>
      <xdr:rowOff>122361</xdr:rowOff>
    </xdr:from>
    <xdr:to>
      <xdr:col>4</xdr:col>
      <xdr:colOff>711446</xdr:colOff>
      <xdr:row>52</xdr:row>
      <xdr:rowOff>103311</xdr:rowOff>
    </xdr:to>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7496" y="9647361"/>
          <a:ext cx="361950" cy="361950"/>
        </a:xfrm>
        <a:prstGeom prst="rect">
          <a:avLst/>
        </a:prstGeom>
      </xdr:spPr>
    </xdr:pic>
    <xdr:clientData/>
  </xdr:twoCellAnchor>
  <xdr:twoCellAnchor editAs="oneCell">
    <xdr:from>
      <xdr:col>3</xdr:col>
      <xdr:colOff>2199</xdr:colOff>
      <xdr:row>50</xdr:row>
      <xdr:rowOff>94519</xdr:rowOff>
    </xdr:from>
    <xdr:to>
      <xdr:col>3</xdr:col>
      <xdr:colOff>362199</xdr:colOff>
      <xdr:row>52</xdr:row>
      <xdr:rowOff>73519</xdr:rowOff>
    </xdr:to>
    <xdr:pic>
      <xdr:nvPicPr>
        <xdr:cNvPr id="26" name="Imagen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8199" y="9619519"/>
          <a:ext cx="360000" cy="360000"/>
        </a:xfrm>
        <a:prstGeom prst="rect">
          <a:avLst/>
        </a:prstGeom>
      </xdr:spPr>
    </xdr:pic>
    <xdr:clientData/>
  </xdr:twoCellAnchor>
  <xdr:twoCellAnchor>
    <xdr:from>
      <xdr:col>2</xdr:col>
      <xdr:colOff>507756</xdr:colOff>
      <xdr:row>52</xdr:row>
      <xdr:rowOff>75468</xdr:rowOff>
    </xdr:from>
    <xdr:to>
      <xdr:col>3</xdr:col>
      <xdr:colOff>564173</xdr:colOff>
      <xdr:row>54</xdr:row>
      <xdr:rowOff>151667</xdr:rowOff>
    </xdr:to>
    <xdr:sp macro="" textlink="">
      <xdr:nvSpPr>
        <xdr:cNvPr id="28" name="CuadroTexto 27">
          <a:extLst>
            <a:ext uri="{FF2B5EF4-FFF2-40B4-BE49-F238E27FC236}">
              <a16:creationId xmlns:a16="http://schemas.microsoft.com/office/drawing/2014/main" id="{00000000-0008-0000-0000-00001C000000}"/>
            </a:ext>
          </a:extLst>
        </xdr:cNvPr>
        <xdr:cNvSpPr txBox="1"/>
      </xdr:nvSpPr>
      <xdr:spPr>
        <a:xfrm>
          <a:off x="2031756" y="9981468"/>
          <a:ext cx="818417"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WhatsApp</a:t>
          </a:r>
        </a:p>
      </xdr:txBody>
    </xdr:sp>
    <xdr:clientData/>
  </xdr:twoCellAnchor>
  <xdr:twoCellAnchor>
    <xdr:from>
      <xdr:col>0</xdr:col>
      <xdr:colOff>35169</xdr:colOff>
      <xdr:row>52</xdr:row>
      <xdr:rowOff>80596</xdr:rowOff>
    </xdr:from>
    <xdr:to>
      <xdr:col>1</xdr:col>
      <xdr:colOff>216144</xdr:colOff>
      <xdr:row>54</xdr:row>
      <xdr:rowOff>156795</xdr:rowOff>
    </xdr:to>
    <xdr:sp macro="" textlink="">
      <xdr:nvSpPr>
        <xdr:cNvPr id="30" name="CuadroTexto 29">
          <a:extLst>
            <a:ext uri="{FF2B5EF4-FFF2-40B4-BE49-F238E27FC236}">
              <a16:creationId xmlns:a16="http://schemas.microsoft.com/office/drawing/2014/main" id="{00000000-0008-0000-0000-00001E000000}"/>
            </a:ext>
          </a:extLst>
        </xdr:cNvPr>
        <xdr:cNvSpPr txBox="1"/>
      </xdr:nvSpPr>
      <xdr:spPr>
        <a:xfrm>
          <a:off x="35169" y="9986596"/>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TikTok</a:t>
          </a:r>
        </a:p>
      </xdr:txBody>
    </xdr:sp>
    <xdr:clientData/>
  </xdr:twoCellAnchor>
  <xdr:twoCellAnchor>
    <xdr:from>
      <xdr:col>2</xdr:col>
      <xdr:colOff>583223</xdr:colOff>
      <xdr:row>50</xdr:row>
      <xdr:rowOff>16640</xdr:rowOff>
    </xdr:from>
    <xdr:to>
      <xdr:col>3</xdr:col>
      <xdr:colOff>545123</xdr:colOff>
      <xdr:row>53</xdr:row>
      <xdr:rowOff>161193</xdr:rowOff>
    </xdr:to>
    <xdr:sp macro="" textlink="">
      <xdr:nvSpPr>
        <xdr:cNvPr id="31" name="Rectángulo 30">
          <a:hlinkClick xmlns:r="http://schemas.openxmlformats.org/officeDocument/2006/relationships" r:id="rId4"/>
          <a:extLst>
            <a:ext uri="{FF2B5EF4-FFF2-40B4-BE49-F238E27FC236}">
              <a16:creationId xmlns:a16="http://schemas.microsoft.com/office/drawing/2014/main" id="{00000000-0008-0000-0000-00001F000000}"/>
            </a:ext>
          </a:extLst>
        </xdr:cNvPr>
        <xdr:cNvSpPr/>
      </xdr:nvSpPr>
      <xdr:spPr>
        <a:xfrm>
          <a:off x="2107223" y="9541640"/>
          <a:ext cx="723900" cy="716053"/>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0</xdr:col>
      <xdr:colOff>130418</xdr:colOff>
      <xdr:row>50</xdr:row>
      <xdr:rowOff>36336</xdr:rowOff>
    </xdr:from>
    <xdr:to>
      <xdr:col>1</xdr:col>
      <xdr:colOff>101844</xdr:colOff>
      <xdr:row>53</xdr:row>
      <xdr:rowOff>137745</xdr:rowOff>
    </xdr:to>
    <xdr:sp macro="" textlink="">
      <xdr:nvSpPr>
        <xdr:cNvPr id="18" name="Rectángulo 17">
          <a:hlinkClick xmlns:r="http://schemas.openxmlformats.org/officeDocument/2006/relationships" r:id="rId5"/>
          <a:extLst>
            <a:ext uri="{FF2B5EF4-FFF2-40B4-BE49-F238E27FC236}">
              <a16:creationId xmlns:a16="http://schemas.microsoft.com/office/drawing/2014/main" id="{00000000-0008-0000-0000-000012000000}"/>
            </a:ext>
          </a:extLst>
        </xdr:cNvPr>
        <xdr:cNvSpPr/>
      </xdr:nvSpPr>
      <xdr:spPr>
        <a:xfrm>
          <a:off x="130418" y="9561336"/>
          <a:ext cx="733426" cy="672909"/>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editAs="oneCell">
    <xdr:from>
      <xdr:col>1</xdr:col>
      <xdr:colOff>559044</xdr:colOff>
      <xdr:row>50</xdr:row>
      <xdr:rowOff>90121</xdr:rowOff>
    </xdr:from>
    <xdr:to>
      <xdr:col>2</xdr:col>
      <xdr:colOff>157044</xdr:colOff>
      <xdr:row>52</xdr:row>
      <xdr:rowOff>69121</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21044" y="9615121"/>
          <a:ext cx="360000" cy="360000"/>
        </a:xfrm>
        <a:prstGeom prst="rect">
          <a:avLst/>
        </a:prstGeom>
      </xdr:spPr>
    </xdr:pic>
    <xdr:clientData/>
  </xdr:twoCellAnchor>
  <xdr:twoCellAnchor>
    <xdr:from>
      <xdr:col>1</xdr:col>
      <xdr:colOff>349493</xdr:colOff>
      <xdr:row>50</xdr:row>
      <xdr:rowOff>36336</xdr:rowOff>
    </xdr:from>
    <xdr:to>
      <xdr:col>2</xdr:col>
      <xdr:colOff>320919</xdr:colOff>
      <xdr:row>53</xdr:row>
      <xdr:rowOff>137745</xdr:rowOff>
    </xdr:to>
    <xdr:sp macro="" textlink="">
      <xdr:nvSpPr>
        <xdr:cNvPr id="33" name="Rectángulo 32">
          <a:hlinkClick xmlns:r="http://schemas.openxmlformats.org/officeDocument/2006/relationships" r:id="rId7"/>
          <a:extLst>
            <a:ext uri="{FF2B5EF4-FFF2-40B4-BE49-F238E27FC236}">
              <a16:creationId xmlns:a16="http://schemas.microsoft.com/office/drawing/2014/main" id="{00000000-0008-0000-0000-000021000000}"/>
            </a:ext>
          </a:extLst>
        </xdr:cNvPr>
        <xdr:cNvSpPr/>
      </xdr:nvSpPr>
      <xdr:spPr>
        <a:xfrm>
          <a:off x="1111493" y="9561336"/>
          <a:ext cx="733426" cy="672909"/>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254244</xdr:colOff>
      <xdr:row>52</xdr:row>
      <xdr:rowOff>71071</xdr:rowOff>
    </xdr:from>
    <xdr:to>
      <xdr:col>2</xdr:col>
      <xdr:colOff>435219</xdr:colOff>
      <xdr:row>54</xdr:row>
      <xdr:rowOff>147270</xdr:rowOff>
    </xdr:to>
    <xdr:sp macro="" textlink="">
      <xdr:nvSpPr>
        <xdr:cNvPr id="34" name="CuadroTexto 33">
          <a:extLst>
            <a:ext uri="{FF2B5EF4-FFF2-40B4-BE49-F238E27FC236}">
              <a16:creationId xmlns:a16="http://schemas.microsoft.com/office/drawing/2014/main" id="{00000000-0008-0000-0000-000022000000}"/>
            </a:ext>
          </a:extLst>
        </xdr:cNvPr>
        <xdr:cNvSpPr txBox="1"/>
      </xdr:nvSpPr>
      <xdr:spPr>
        <a:xfrm>
          <a:off x="1016244" y="9977071"/>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YouTube</a:t>
          </a:r>
        </a:p>
      </xdr:txBody>
    </xdr:sp>
    <xdr:clientData/>
  </xdr:twoCellAnchor>
  <xdr:twoCellAnchor>
    <xdr:from>
      <xdr:col>0</xdr:col>
      <xdr:colOff>436907</xdr:colOff>
      <xdr:row>41</xdr:row>
      <xdr:rowOff>87505</xdr:rowOff>
    </xdr:from>
    <xdr:to>
      <xdr:col>6</xdr:col>
      <xdr:colOff>130450</xdr:colOff>
      <xdr:row>45</xdr:row>
      <xdr:rowOff>152400</xdr:rowOff>
    </xdr:to>
    <xdr:sp macro="" textlink="">
      <xdr:nvSpPr>
        <xdr:cNvPr id="36" name="Step" descr="Here’s how to use the fill handle in Excel:">
          <a:extLst>
            <a:ext uri="{FF2B5EF4-FFF2-40B4-BE49-F238E27FC236}">
              <a16:creationId xmlns:a16="http://schemas.microsoft.com/office/drawing/2014/main" id="{00000000-0008-0000-0000-000024000000}"/>
            </a:ext>
          </a:extLst>
        </xdr:cNvPr>
        <xdr:cNvSpPr txBox="1"/>
      </xdr:nvSpPr>
      <xdr:spPr>
        <a:xfrm>
          <a:off x="436907" y="10184005"/>
          <a:ext cx="4265543" cy="82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85000"/>
                  <a:lumOff val="15000"/>
                </a:schemeClr>
              </a:solidFill>
              <a:effectLst/>
              <a:uLnTx/>
              <a:uFillTx/>
              <a:latin typeface="+mj-lt"/>
              <a:ea typeface="Segoe UI" pitchFamily="34" charset="0"/>
              <a:cs typeface="Segoe UI Light" panose="020B0502040204020203" pitchFamily="34" charset="0"/>
            </a:rPr>
            <a:t>La información financiera presentada en el documento se comparte con fines didácticos con el consentimiento de los propietarios de los negocios mostrados como ejemplo. Se omite su nombre por motivos de confidencialidad y seguridad.</a:t>
          </a:r>
        </a:p>
      </xdr:txBody>
    </xdr:sp>
    <xdr:clientData/>
  </xdr:twoCellAnchor>
  <xdr:twoCellAnchor>
    <xdr:from>
      <xdr:col>2</xdr:col>
      <xdr:colOff>238125</xdr:colOff>
      <xdr:row>45</xdr:row>
      <xdr:rowOff>173230</xdr:rowOff>
    </xdr:from>
    <xdr:to>
      <xdr:col>6</xdr:col>
      <xdr:colOff>152400</xdr:colOff>
      <xdr:row>49</xdr:row>
      <xdr:rowOff>57150</xdr:rowOff>
    </xdr:to>
    <xdr:sp macro="" textlink="">
      <xdr:nvSpPr>
        <xdr:cNvPr id="49" name="Step" descr="Here’s how to use the fill handle in Excel:">
          <a:extLst>
            <a:ext uri="{FF2B5EF4-FFF2-40B4-BE49-F238E27FC236}">
              <a16:creationId xmlns:a16="http://schemas.microsoft.com/office/drawing/2014/main" id="{00000000-0008-0000-0000-000031000000}"/>
            </a:ext>
          </a:extLst>
        </xdr:cNvPr>
        <xdr:cNvSpPr txBox="1"/>
      </xdr:nvSpPr>
      <xdr:spPr>
        <a:xfrm>
          <a:off x="1762125" y="8745730"/>
          <a:ext cx="2962275" cy="645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ES" sz="1000">
              <a:solidFill>
                <a:schemeClr val="tx1">
                  <a:lumMod val="85000"/>
                  <a:lumOff val="15000"/>
                </a:schemeClr>
              </a:solidFill>
              <a:latin typeface="+mj-lt"/>
            </a:rPr>
            <a:t>Eres libre de </a:t>
          </a:r>
          <a:r>
            <a:rPr lang="es-ES" sz="1000" b="1">
              <a:solidFill>
                <a:schemeClr val="tx1">
                  <a:lumMod val="85000"/>
                  <a:lumOff val="15000"/>
                </a:schemeClr>
              </a:solidFill>
              <a:latin typeface="+mj-lt"/>
            </a:rPr>
            <a:t>compartir</a:t>
          </a:r>
          <a:r>
            <a:rPr lang="es-ES" sz="1000">
              <a:solidFill>
                <a:schemeClr val="tx1">
                  <a:lumMod val="85000"/>
                  <a:lumOff val="15000"/>
                </a:schemeClr>
              </a:solidFill>
              <a:latin typeface="+mj-lt"/>
            </a:rPr>
            <a:t> el material en cualquier medio.</a:t>
          </a:r>
          <a:r>
            <a:rPr lang="es-ES" sz="1000" baseline="0">
              <a:solidFill>
                <a:schemeClr val="tx1">
                  <a:lumMod val="85000"/>
                  <a:lumOff val="15000"/>
                </a:schemeClr>
              </a:solidFill>
              <a:latin typeface="+mj-lt"/>
            </a:rPr>
            <a:t> </a:t>
          </a:r>
          <a:r>
            <a:rPr lang="es-ES" sz="1000" b="1">
              <a:solidFill>
                <a:schemeClr val="tx1">
                  <a:lumMod val="85000"/>
                  <a:lumOff val="15000"/>
                </a:schemeClr>
              </a:solidFill>
              <a:latin typeface="+mj-lt"/>
            </a:rPr>
            <a:t>Atribución</a:t>
          </a:r>
          <a:r>
            <a:rPr lang="es-ES" sz="1000">
              <a:solidFill>
                <a:schemeClr val="tx1">
                  <a:lumMod val="85000"/>
                  <a:lumOff val="15000"/>
                </a:schemeClr>
              </a:solidFill>
              <a:latin typeface="+mj-lt"/>
            </a:rPr>
            <a:t>: debes otorgar el crédito correspondiente</a:t>
          </a:r>
          <a:r>
            <a:rPr lang="es-ES" sz="1000" baseline="0">
              <a:solidFill>
                <a:schemeClr val="tx1">
                  <a:lumMod val="85000"/>
                  <a:lumOff val="15000"/>
                </a:schemeClr>
              </a:solidFill>
              <a:latin typeface="+mj-lt"/>
            </a:rPr>
            <a:t> a </a:t>
          </a:r>
          <a:r>
            <a:rPr lang="es-ES" sz="1000" b="1" baseline="0">
              <a:solidFill>
                <a:srgbClr val="7C062B"/>
              </a:solidFill>
              <a:latin typeface="+mj-lt"/>
            </a:rPr>
            <a:t>@jorgeromerolegacy.</a:t>
          </a:r>
          <a:endParaRPr kumimoji="0" lang="en-US" sz="1000" b="1" i="0" u="none" strike="noStrike" kern="0" cap="none" spc="0" normalizeH="0" baseline="0">
            <a:ln>
              <a:noFill/>
            </a:ln>
            <a:solidFill>
              <a:srgbClr val="7C062B"/>
            </a:solidFill>
            <a:effectLst/>
            <a:uLnTx/>
            <a:uFillTx/>
            <a:latin typeface="+mj-lt"/>
            <a:ea typeface="Segoe UI" pitchFamily="34" charset="0"/>
            <a:cs typeface="Segoe UI Light" panose="020B0502040204020203" pitchFamily="34" charset="0"/>
          </a:endParaRPr>
        </a:p>
      </xdr:txBody>
    </xdr:sp>
    <xdr:clientData/>
  </xdr:twoCellAnchor>
  <xdr:twoCellAnchor editAs="oneCell">
    <xdr:from>
      <xdr:col>0</xdr:col>
      <xdr:colOff>457201</xdr:colOff>
      <xdr:row>46</xdr:row>
      <xdr:rowOff>57151</xdr:rowOff>
    </xdr:from>
    <xdr:to>
      <xdr:col>2</xdr:col>
      <xdr:colOff>133351</xdr:colOff>
      <xdr:row>48</xdr:row>
      <xdr:rowOff>124349</xdr:rowOff>
    </xdr:to>
    <xdr:pic>
      <xdr:nvPicPr>
        <xdr:cNvPr id="22" name="Imagen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57201" y="11106151"/>
          <a:ext cx="1200150" cy="448198"/>
        </a:xfrm>
        <a:prstGeom prst="rect">
          <a:avLst/>
        </a:prstGeom>
      </xdr:spPr>
    </xdr:pic>
    <xdr:clientData/>
  </xdr:twoCellAnchor>
  <xdr:twoCellAnchor editAs="oneCell">
    <xdr:from>
      <xdr:col>0</xdr:col>
      <xdr:colOff>223800</xdr:colOff>
      <xdr:row>0</xdr:row>
      <xdr:rowOff>80925</xdr:rowOff>
    </xdr:from>
    <xdr:to>
      <xdr:col>1</xdr:col>
      <xdr:colOff>217800</xdr:colOff>
      <xdr:row>4</xdr:row>
      <xdr:rowOff>74925</xdr:rowOff>
    </xdr:to>
    <xdr:pic>
      <xdr:nvPicPr>
        <xdr:cNvPr id="16" name="Imagen 15">
          <a:extLst>
            <a:ext uri="{FF2B5EF4-FFF2-40B4-BE49-F238E27FC236}">
              <a16:creationId xmlns:a16="http://schemas.microsoft.com/office/drawing/2014/main" id="{8F117318-82EE-79AF-8429-68EEC37447A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3800" y="80925"/>
          <a:ext cx="756000" cy="756000"/>
        </a:xfrm>
        <a:prstGeom prst="rect">
          <a:avLst/>
        </a:prstGeom>
      </xdr:spPr>
    </xdr:pic>
    <xdr:clientData/>
  </xdr:twoCellAnchor>
  <xdr:twoCellAnchor>
    <xdr:from>
      <xdr:col>1</xdr:col>
      <xdr:colOff>378069</xdr:colOff>
      <xdr:row>50</xdr:row>
      <xdr:rowOff>50343</xdr:rowOff>
    </xdr:from>
    <xdr:to>
      <xdr:col>2</xdr:col>
      <xdr:colOff>339969</xdr:colOff>
      <xdr:row>54</xdr:row>
      <xdr:rowOff>4396</xdr:rowOff>
    </xdr:to>
    <xdr:sp macro="" textlink="">
      <xdr:nvSpPr>
        <xdr:cNvPr id="7" name="Rectángulo 6">
          <a:hlinkClick xmlns:r="http://schemas.openxmlformats.org/officeDocument/2006/relationships" r:id="rId7"/>
          <a:extLst>
            <a:ext uri="{FF2B5EF4-FFF2-40B4-BE49-F238E27FC236}">
              <a16:creationId xmlns:a16="http://schemas.microsoft.com/office/drawing/2014/main" id="{6FFE9250-8C8D-0DD0-B996-9EDDDEF9CAB5}"/>
            </a:ext>
          </a:extLst>
        </xdr:cNvPr>
        <xdr:cNvSpPr/>
      </xdr:nvSpPr>
      <xdr:spPr>
        <a:xfrm>
          <a:off x="1140069" y="9575343"/>
          <a:ext cx="723900" cy="716053"/>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5</xdr:col>
      <xdr:colOff>298938</xdr:colOff>
      <xdr:row>52</xdr:row>
      <xdr:rowOff>1465</xdr:rowOff>
    </xdr:from>
    <xdr:to>
      <xdr:col>7</xdr:col>
      <xdr:colOff>87923</xdr:colOff>
      <xdr:row>53</xdr:row>
      <xdr:rowOff>117230</xdr:rowOff>
    </xdr:to>
    <xdr:sp macro="" textlink="">
      <xdr:nvSpPr>
        <xdr:cNvPr id="8" name="CuadroTexto 7">
          <a:extLst>
            <a:ext uri="{FF2B5EF4-FFF2-40B4-BE49-F238E27FC236}">
              <a16:creationId xmlns:a16="http://schemas.microsoft.com/office/drawing/2014/main" id="{CDB6FFA2-29F2-C412-A656-C8B86A8853EB}"/>
            </a:ext>
          </a:extLst>
        </xdr:cNvPr>
        <xdr:cNvSpPr txBox="1"/>
      </xdr:nvSpPr>
      <xdr:spPr>
        <a:xfrm>
          <a:off x="4108938" y="9907465"/>
          <a:ext cx="1459523" cy="306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900">
              <a:solidFill>
                <a:srgbClr val="7C062B"/>
              </a:solidFill>
            </a:rPr>
            <a:t>www.jorgeromero.org</a:t>
          </a:r>
        </a:p>
      </xdr:txBody>
    </xdr:sp>
    <xdr:clientData/>
  </xdr:twoCellAnchor>
  <xdr:twoCellAnchor editAs="oneCell">
    <xdr:from>
      <xdr:col>6</xdr:col>
      <xdr:colOff>41951</xdr:colOff>
      <xdr:row>50</xdr:row>
      <xdr:rowOff>124558</xdr:rowOff>
    </xdr:from>
    <xdr:to>
      <xdr:col>6</xdr:col>
      <xdr:colOff>359019</xdr:colOff>
      <xdr:row>52</xdr:row>
      <xdr:rowOff>69556</xdr:rowOff>
    </xdr:to>
    <xdr:pic>
      <xdr:nvPicPr>
        <xdr:cNvPr id="10" name="Imagen 9">
          <a:extLst>
            <a:ext uri="{FF2B5EF4-FFF2-40B4-BE49-F238E27FC236}">
              <a16:creationId xmlns:a16="http://schemas.microsoft.com/office/drawing/2014/main" id="{9BD24AD2-CDA9-F640-76D7-E4EB4262568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flipH="1">
          <a:off x="4613951" y="9649558"/>
          <a:ext cx="317068" cy="325998"/>
        </a:xfrm>
        <a:prstGeom prst="rect">
          <a:avLst/>
        </a:prstGeom>
      </xdr:spPr>
    </xdr:pic>
    <xdr:clientData/>
  </xdr:twoCellAnchor>
  <xdr:twoCellAnchor>
    <xdr:from>
      <xdr:col>5</xdr:col>
      <xdr:colOff>519545</xdr:colOff>
      <xdr:row>50</xdr:row>
      <xdr:rowOff>112570</xdr:rowOff>
    </xdr:from>
    <xdr:to>
      <xdr:col>6</xdr:col>
      <xdr:colOff>787977</xdr:colOff>
      <xdr:row>53</xdr:row>
      <xdr:rowOff>69274</xdr:rowOff>
    </xdr:to>
    <xdr:sp macro="" textlink="">
      <xdr:nvSpPr>
        <xdr:cNvPr id="11" name="Rectángulo 10">
          <a:hlinkClick xmlns:r="http://schemas.openxmlformats.org/officeDocument/2006/relationships" r:id="rId11"/>
          <a:extLst>
            <a:ext uri="{FF2B5EF4-FFF2-40B4-BE49-F238E27FC236}">
              <a16:creationId xmlns:a16="http://schemas.microsoft.com/office/drawing/2014/main" id="{FAC2ADBF-CAD8-445A-9F8F-E4353C166B37}"/>
            </a:ext>
          </a:extLst>
        </xdr:cNvPr>
        <xdr:cNvSpPr/>
      </xdr:nvSpPr>
      <xdr:spPr>
        <a:xfrm>
          <a:off x="4329545" y="9637570"/>
          <a:ext cx="1030432" cy="528204"/>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142874</xdr:colOff>
      <xdr:row>0</xdr:row>
      <xdr:rowOff>69159</xdr:rowOff>
    </xdr:from>
    <xdr:to>
      <xdr:col>0</xdr:col>
      <xdr:colOff>574368</xdr:colOff>
      <xdr:row>1</xdr:row>
      <xdr:rowOff>186420</xdr:rowOff>
    </xdr:to>
    <xdr:pic>
      <xdr:nvPicPr>
        <xdr:cNvPr id="2" name="Imagen 1">
          <a:extLst>
            <a:ext uri="{FF2B5EF4-FFF2-40B4-BE49-F238E27FC236}">
              <a16:creationId xmlns:a16="http://schemas.microsoft.com/office/drawing/2014/main" id="{63270CDD-5E6B-476E-8E4B-455FC2C6A8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4" y="69159"/>
          <a:ext cx="431494" cy="432000"/>
        </a:xfrm>
        <a:prstGeom prst="rect">
          <a:avLst/>
        </a:prstGeom>
      </xdr:spPr>
    </xdr:pic>
    <xdr:clientData/>
  </xdr:twoCellAnchor>
  <xdr:twoCellAnchor>
    <xdr:from>
      <xdr:col>0</xdr:col>
      <xdr:colOff>2749823</xdr:colOff>
      <xdr:row>3</xdr:row>
      <xdr:rowOff>8284</xdr:rowOff>
    </xdr:from>
    <xdr:to>
      <xdr:col>6</xdr:col>
      <xdr:colOff>530084</xdr:colOff>
      <xdr:row>10</xdr:row>
      <xdr:rowOff>1</xdr:rowOff>
    </xdr:to>
    <xdr:sp macro="" textlink="">
      <xdr:nvSpPr>
        <xdr:cNvPr id="4" name="CuadroTexto 3">
          <a:extLst>
            <a:ext uri="{FF2B5EF4-FFF2-40B4-BE49-F238E27FC236}">
              <a16:creationId xmlns:a16="http://schemas.microsoft.com/office/drawing/2014/main" id="{4FC63DE7-9116-84A2-4666-2D61B93F3463}"/>
            </a:ext>
          </a:extLst>
        </xdr:cNvPr>
        <xdr:cNvSpPr txBox="1"/>
      </xdr:nvSpPr>
      <xdr:spPr>
        <a:xfrm>
          <a:off x="2749823" y="762001"/>
          <a:ext cx="4514022" cy="1358348"/>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000" b="0" i="0" u="none" strike="noStrike">
            <a:solidFill>
              <a:schemeClr val="tx1">
                <a:lumMod val="75000"/>
                <a:lumOff val="25000"/>
              </a:schemeClr>
            </a:solidFill>
            <a:effectLst/>
            <a:latin typeface="+mj-lt"/>
            <a:ea typeface="+mn-ea"/>
            <a:cs typeface="+mn-cs"/>
          </a:endParaRPr>
        </a:p>
        <a:p>
          <a:endParaRPr lang="es-MX" sz="1200" b="0" i="0" u="none" strike="noStrike">
            <a:solidFill>
              <a:schemeClr val="tx1">
                <a:lumMod val="75000"/>
                <a:lumOff val="25000"/>
              </a:schemeClr>
            </a:solidFill>
            <a:effectLst/>
            <a:latin typeface="+mj-lt"/>
            <a:ea typeface="+mn-ea"/>
            <a:cs typeface="+mn-cs"/>
          </a:endParaRPr>
        </a:p>
        <a:p>
          <a:endParaRPr lang="es-MX" sz="600" b="0" i="0" u="none" strike="noStrike">
            <a:solidFill>
              <a:schemeClr val="tx1">
                <a:lumMod val="75000"/>
                <a:lumOff val="25000"/>
              </a:schemeClr>
            </a:solidFill>
            <a:effectLst/>
            <a:latin typeface="+mj-lt"/>
            <a:ea typeface="+mn-ea"/>
            <a:cs typeface="+mn-cs"/>
          </a:endParaRPr>
        </a:p>
        <a:p>
          <a:r>
            <a:rPr lang="es-MX" sz="1000" b="0" i="0" u="none" strike="noStrike">
              <a:solidFill>
                <a:schemeClr val="tx1">
                  <a:lumMod val="75000"/>
                  <a:lumOff val="25000"/>
                </a:schemeClr>
              </a:solidFill>
              <a:effectLst/>
              <a:latin typeface="+mj-lt"/>
              <a:ea typeface="+mn-ea"/>
              <a:cs typeface="+mn-cs"/>
            </a:rPr>
            <a:t>Si tu proyecto tiene </a:t>
          </a:r>
          <a:r>
            <a:rPr lang="es-MX" sz="1000" b="1" i="0" u="none" strike="noStrike">
              <a:solidFill>
                <a:schemeClr val="tx1">
                  <a:lumMod val="75000"/>
                  <a:lumOff val="25000"/>
                </a:schemeClr>
              </a:solidFill>
              <a:effectLst/>
              <a:latin typeface="+mj-lt"/>
              <a:ea typeface="+mn-ea"/>
              <a:cs typeface="+mn-cs"/>
            </a:rPr>
            <a:t>varios años de vida </a:t>
          </a:r>
          <a:r>
            <a:rPr lang="es-MX" sz="1000" b="0" i="0" u="none" strike="noStrike">
              <a:solidFill>
                <a:schemeClr val="tx1">
                  <a:lumMod val="75000"/>
                  <a:lumOff val="25000"/>
                </a:schemeClr>
              </a:solidFill>
              <a:effectLst/>
              <a:latin typeface="+mj-lt"/>
              <a:ea typeface="+mn-ea"/>
              <a:cs typeface="+mn-cs"/>
            </a:rPr>
            <a:t>(por ejemplo 3 años), evaluaremos tu negocio de forma anual y mensual (</a:t>
          </a:r>
          <a:r>
            <a:rPr lang="es-MX" sz="1000" b="1" i="0" u="none" strike="noStrike">
              <a:solidFill>
                <a:schemeClr val="tx1">
                  <a:lumMod val="75000"/>
                  <a:lumOff val="25000"/>
                </a:schemeClr>
              </a:solidFill>
              <a:effectLst/>
              <a:latin typeface="+mj-lt"/>
              <a:ea typeface="+mn-ea"/>
              <a:cs typeface="+mn-cs"/>
            </a:rPr>
            <a:t>secciones 1 y 2 </a:t>
          </a:r>
          <a:r>
            <a:rPr lang="es-MX" sz="1000" b="0" i="0" u="none" strike="noStrike">
              <a:solidFill>
                <a:schemeClr val="tx1">
                  <a:lumMod val="75000"/>
                  <a:lumOff val="25000"/>
                </a:schemeClr>
              </a:solidFill>
              <a:effectLst/>
              <a:latin typeface="+mj-lt"/>
              <a:ea typeface="+mn-ea"/>
              <a:cs typeface="+mn-cs"/>
            </a:rPr>
            <a:t>respectivamente).</a:t>
          </a:r>
        </a:p>
        <a:p>
          <a:endParaRPr lang="es-MX" sz="700" b="0" i="0" u="none" strike="noStrike">
            <a:solidFill>
              <a:schemeClr val="tx1">
                <a:lumMod val="75000"/>
                <a:lumOff val="25000"/>
              </a:schemeClr>
            </a:solidFill>
            <a:effectLst/>
            <a:latin typeface="+mj-lt"/>
            <a:ea typeface="+mn-ea"/>
            <a:cs typeface="+mn-cs"/>
          </a:endParaRPr>
        </a:p>
        <a:p>
          <a:r>
            <a:rPr lang="es-MX" sz="1000" b="0" i="0" u="none" strike="noStrike">
              <a:solidFill>
                <a:schemeClr val="tx1">
                  <a:lumMod val="75000"/>
                  <a:lumOff val="25000"/>
                </a:schemeClr>
              </a:solidFill>
              <a:effectLst/>
              <a:latin typeface="+mj-lt"/>
              <a:ea typeface="+mn-ea"/>
              <a:cs typeface="+mn-cs"/>
            </a:rPr>
            <a:t>Si tienes </a:t>
          </a:r>
          <a:r>
            <a:rPr lang="es-MX" sz="1000" b="1" i="0" u="none" strike="noStrike">
              <a:solidFill>
                <a:schemeClr val="tx1">
                  <a:lumMod val="75000"/>
                  <a:lumOff val="25000"/>
                </a:schemeClr>
              </a:solidFill>
              <a:effectLst/>
              <a:latin typeface="+mj-lt"/>
              <a:ea typeface="+mn-ea"/>
              <a:cs typeface="+mn-cs"/>
            </a:rPr>
            <a:t>menos de 1 año </a:t>
          </a:r>
          <a:r>
            <a:rPr lang="es-MX" sz="1000" b="0" i="0" u="none" strike="noStrike">
              <a:solidFill>
                <a:schemeClr val="tx1">
                  <a:lumMod val="75000"/>
                  <a:lumOff val="25000"/>
                </a:schemeClr>
              </a:solidFill>
              <a:effectLst/>
              <a:latin typeface="+mj-lt"/>
              <a:ea typeface="+mn-ea"/>
              <a:cs typeface="+mn-cs"/>
            </a:rPr>
            <a:t>con tu negocio (por ejemplo 5 meses), pasa directamente a la </a:t>
          </a:r>
          <a:r>
            <a:rPr lang="es-MX" sz="1000" b="1" i="0" u="none" strike="noStrike">
              <a:solidFill>
                <a:schemeClr val="tx1">
                  <a:lumMod val="75000"/>
                  <a:lumOff val="25000"/>
                </a:schemeClr>
              </a:solidFill>
              <a:effectLst/>
              <a:latin typeface="+mj-lt"/>
              <a:ea typeface="+mn-ea"/>
              <a:cs typeface="+mn-cs"/>
            </a:rPr>
            <a:t>sección 2 </a:t>
          </a:r>
          <a:r>
            <a:rPr lang="es-MX" sz="1000" b="0" i="0" u="none" strike="noStrike">
              <a:solidFill>
                <a:schemeClr val="tx1">
                  <a:lumMod val="75000"/>
                  <a:lumOff val="25000"/>
                </a:schemeClr>
              </a:solidFill>
              <a:effectLst/>
              <a:latin typeface="+mj-lt"/>
              <a:ea typeface="+mn-ea"/>
              <a:cs typeface="+mn-cs"/>
            </a:rPr>
            <a:t>(más abajo) en esta misma hoja.</a:t>
          </a:r>
          <a:r>
            <a:rPr lang="es-MX" sz="1000">
              <a:solidFill>
                <a:schemeClr val="tx1">
                  <a:lumMod val="75000"/>
                  <a:lumOff val="25000"/>
                </a:schemeClr>
              </a:solidFill>
              <a:latin typeface="+mj-lt"/>
            </a:rPr>
            <a:t> </a:t>
          </a:r>
        </a:p>
      </xdr:txBody>
    </xdr:sp>
    <xdr:clientData/>
  </xdr:twoCellAnchor>
  <xdr:twoCellAnchor>
    <xdr:from>
      <xdr:col>2</xdr:col>
      <xdr:colOff>563216</xdr:colOff>
      <xdr:row>3</xdr:row>
      <xdr:rowOff>107676</xdr:rowOff>
    </xdr:from>
    <xdr:to>
      <xdr:col>4</xdr:col>
      <xdr:colOff>480390</xdr:colOff>
      <xdr:row>5</xdr:row>
      <xdr:rowOff>8285</xdr:rowOff>
    </xdr:to>
    <xdr:sp macro="" textlink="">
      <xdr:nvSpPr>
        <xdr:cNvPr id="8" name="Rectángulo: esquinas redondeadas 7">
          <a:extLst>
            <a:ext uri="{FF2B5EF4-FFF2-40B4-BE49-F238E27FC236}">
              <a16:creationId xmlns:a16="http://schemas.microsoft.com/office/drawing/2014/main" id="{4179B01A-8427-DDAC-A681-2BA4A0CD405B}"/>
            </a:ext>
          </a:extLst>
        </xdr:cNvPr>
        <xdr:cNvSpPr/>
      </xdr:nvSpPr>
      <xdr:spPr>
        <a:xfrm>
          <a:off x="4182716" y="861393"/>
          <a:ext cx="1474304" cy="289892"/>
        </a:xfrm>
        <a:prstGeom prst="roundRect">
          <a:avLst>
            <a:gd name="adj" fmla="val 50000"/>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200" b="1"/>
        </a:p>
      </xdr:txBody>
    </xdr:sp>
    <xdr:clientData/>
  </xdr:twoCellAnchor>
  <xdr:twoCellAnchor>
    <xdr:from>
      <xdr:col>2</xdr:col>
      <xdr:colOff>563215</xdr:colOff>
      <xdr:row>3</xdr:row>
      <xdr:rowOff>115958</xdr:rowOff>
    </xdr:from>
    <xdr:to>
      <xdr:col>4</xdr:col>
      <xdr:colOff>472107</xdr:colOff>
      <xdr:row>5</xdr:row>
      <xdr:rowOff>33132</xdr:rowOff>
    </xdr:to>
    <xdr:sp macro="" textlink="">
      <xdr:nvSpPr>
        <xdr:cNvPr id="20" name="CuadroTexto 19">
          <a:extLst>
            <a:ext uri="{FF2B5EF4-FFF2-40B4-BE49-F238E27FC236}">
              <a16:creationId xmlns:a16="http://schemas.microsoft.com/office/drawing/2014/main" id="{0DC9789E-975C-D57A-1A29-15F5BA5673A6}"/>
            </a:ext>
          </a:extLst>
        </xdr:cNvPr>
        <xdr:cNvSpPr txBox="1"/>
      </xdr:nvSpPr>
      <xdr:spPr>
        <a:xfrm>
          <a:off x="4182715" y="869675"/>
          <a:ext cx="1466022" cy="306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tx1">
                  <a:lumMod val="85000"/>
                  <a:lumOff val="15000"/>
                </a:schemeClr>
              </a:solidFill>
            </a:rPr>
            <a:t>Descripción</a:t>
          </a:r>
        </a:p>
      </xdr:txBody>
    </xdr:sp>
    <xdr:clientData/>
  </xdr:twoCellAnchor>
  <xdr:twoCellAnchor>
    <xdr:from>
      <xdr:col>0</xdr:col>
      <xdr:colOff>218659</xdr:colOff>
      <xdr:row>2</xdr:row>
      <xdr:rowOff>185531</xdr:rowOff>
    </xdr:from>
    <xdr:to>
      <xdr:col>0</xdr:col>
      <xdr:colOff>2476501</xdr:colOff>
      <xdr:row>9</xdr:row>
      <xdr:rowOff>177248</xdr:rowOff>
    </xdr:to>
    <xdr:sp macro="" textlink="">
      <xdr:nvSpPr>
        <xdr:cNvPr id="21" name="CuadroTexto 20">
          <a:extLst>
            <a:ext uri="{FF2B5EF4-FFF2-40B4-BE49-F238E27FC236}">
              <a16:creationId xmlns:a16="http://schemas.microsoft.com/office/drawing/2014/main" id="{780A7E0A-57B3-4A9D-9435-4460F46E926D}"/>
            </a:ext>
          </a:extLst>
        </xdr:cNvPr>
        <xdr:cNvSpPr txBox="1"/>
      </xdr:nvSpPr>
      <xdr:spPr>
        <a:xfrm>
          <a:off x="218659" y="748748"/>
          <a:ext cx="2257842" cy="1358348"/>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500" b="0" i="0" u="none" strike="noStrike">
            <a:solidFill>
              <a:schemeClr val="tx1">
                <a:lumMod val="75000"/>
                <a:lumOff val="25000"/>
              </a:schemeClr>
            </a:solidFill>
            <a:effectLst/>
            <a:latin typeface="+mj-lt"/>
            <a:ea typeface="+mn-ea"/>
            <a:cs typeface="+mn-cs"/>
          </a:endParaRPr>
        </a:p>
        <a:p>
          <a:pPr algn="ctr"/>
          <a:r>
            <a:rPr lang="es-MX" sz="1000">
              <a:solidFill>
                <a:schemeClr val="tx1">
                  <a:lumMod val="75000"/>
                  <a:lumOff val="25000"/>
                </a:schemeClr>
              </a:solidFill>
              <a:latin typeface="+mj-lt"/>
            </a:rPr>
            <a:t>Los</a:t>
          </a:r>
          <a:r>
            <a:rPr lang="es-MX" sz="1000" baseline="0">
              <a:solidFill>
                <a:schemeClr val="tx1">
                  <a:lumMod val="75000"/>
                  <a:lumOff val="25000"/>
                </a:schemeClr>
              </a:solidFill>
              <a:latin typeface="+mj-lt"/>
            </a:rPr>
            <a:t> siguientes cálculos te serán útiles si registras tus finanzas mediante </a:t>
          </a:r>
          <a:r>
            <a:rPr lang="es-MX" sz="1000" b="1" baseline="0">
              <a:solidFill>
                <a:schemeClr val="tx1">
                  <a:lumMod val="75000"/>
                  <a:lumOff val="25000"/>
                </a:schemeClr>
              </a:solidFill>
              <a:latin typeface="+mj-lt"/>
            </a:rPr>
            <a:t>Estado de Resultados y Balance General</a:t>
          </a:r>
          <a:r>
            <a:rPr lang="es-MX" sz="1000" baseline="0">
              <a:solidFill>
                <a:schemeClr val="tx1">
                  <a:lumMod val="75000"/>
                  <a:lumOff val="25000"/>
                </a:schemeClr>
              </a:solidFill>
              <a:latin typeface="+mj-lt"/>
            </a:rPr>
            <a:t>.</a:t>
          </a:r>
          <a:endParaRPr lang="es-MX" sz="1000">
            <a:solidFill>
              <a:schemeClr val="tx1">
                <a:lumMod val="75000"/>
                <a:lumOff val="25000"/>
              </a:schemeClr>
            </a:solidFill>
            <a:latin typeface="+mj-lt"/>
          </a:endParaRPr>
        </a:p>
      </xdr:txBody>
    </xdr:sp>
    <xdr:clientData/>
  </xdr:twoCellAnchor>
  <xdr:twoCellAnchor editAs="oneCell">
    <xdr:from>
      <xdr:col>0</xdr:col>
      <xdr:colOff>1101587</xdr:colOff>
      <xdr:row>3</xdr:row>
      <xdr:rowOff>99386</xdr:rowOff>
    </xdr:from>
    <xdr:to>
      <xdr:col>0</xdr:col>
      <xdr:colOff>1656527</xdr:colOff>
      <xdr:row>6</xdr:row>
      <xdr:rowOff>66260</xdr:rowOff>
    </xdr:to>
    <xdr:pic>
      <xdr:nvPicPr>
        <xdr:cNvPr id="7" name="Imagen 6">
          <a:extLst>
            <a:ext uri="{FF2B5EF4-FFF2-40B4-BE49-F238E27FC236}">
              <a16:creationId xmlns:a16="http://schemas.microsoft.com/office/drawing/2014/main" id="{E9A0715A-DE62-6CEA-29DC-127C60CDA9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1587" y="853103"/>
          <a:ext cx="554940" cy="554940"/>
        </a:xfrm>
        <a:prstGeom prst="rect">
          <a:avLst/>
        </a:prstGeom>
      </xdr:spPr>
    </xdr:pic>
    <xdr:clientData/>
  </xdr:twoCellAnchor>
  <xdr:oneCellAnchor>
    <xdr:from>
      <xdr:col>3</xdr:col>
      <xdr:colOff>67090</xdr:colOff>
      <xdr:row>38</xdr:row>
      <xdr:rowOff>55079</xdr:rowOff>
    </xdr:from>
    <xdr:ext cx="3174652" cy="172227"/>
    <mc:AlternateContent xmlns:mc="http://schemas.openxmlformats.org/markup-compatibility/2006" xmlns:a14="http://schemas.microsoft.com/office/drawing/2010/main">
      <mc:Choice Requires="a14">
        <xdr:sp macro="" textlink="">
          <xdr:nvSpPr>
            <xdr:cNvPr id="22" name="CuadroTexto 21">
              <a:extLst>
                <a:ext uri="{FF2B5EF4-FFF2-40B4-BE49-F238E27FC236}">
                  <a16:creationId xmlns:a16="http://schemas.microsoft.com/office/drawing/2014/main" id="{848E3D82-58BF-E50D-5BFC-A4E09806A9E3}"/>
                </a:ext>
              </a:extLst>
            </xdr:cNvPr>
            <xdr:cNvSpPr txBox="1"/>
          </xdr:nvSpPr>
          <xdr:spPr>
            <a:xfrm>
              <a:off x="4886740" y="74941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1" i="1">
                        <a:latin typeface="Cambria Math" panose="02040503050406030204" pitchFamily="18" charset="0"/>
                      </a:rPr>
                      <m:t>𝒁</m:t>
                    </m:r>
                    <m:r>
                      <a:rPr lang="es-MX" sz="1100" b="1" i="1">
                        <a:latin typeface="Cambria Math" panose="02040503050406030204" pitchFamily="18" charset="0"/>
                      </a:rPr>
                      <m:t>𝟐</m:t>
                    </m:r>
                    <m:r>
                      <a:rPr lang="es-MX" sz="1100" b="1" i="1">
                        <a:latin typeface="Cambria Math" panose="02040503050406030204" pitchFamily="18" charset="0"/>
                      </a:rPr>
                      <m:t>=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𝟓𝟔</m:t>
                    </m:r>
                    <m:r>
                      <a:rPr lang="es-MX" sz="1100" b="1" i="1">
                        <a:latin typeface="Cambria Math" panose="02040503050406030204" pitchFamily="18" charset="0"/>
                      </a:rPr>
                      <m:t>𝑿</m:t>
                    </m:r>
                    <m:r>
                      <a:rPr lang="es-MX" sz="1100" b="1" i="1">
                        <a:latin typeface="Cambria Math" panose="02040503050406030204" pitchFamily="18" charset="0"/>
                      </a:rPr>
                      <m:t>𝟏</m:t>
                    </m:r>
                    <m:r>
                      <a:rPr lang="es-MX" sz="1100" b="1" i="1">
                        <a:latin typeface="Cambria Math" panose="02040503050406030204" pitchFamily="18" charset="0"/>
                      </a:rPr>
                      <m:t> + </m:t>
                    </m:r>
                    <m:r>
                      <a:rPr lang="es-MX" sz="1100" b="1" i="1">
                        <a:latin typeface="Cambria Math" panose="02040503050406030204" pitchFamily="18" charset="0"/>
                      </a:rPr>
                      <m:t>𝟑</m:t>
                    </m:r>
                    <m:r>
                      <a:rPr lang="es-MX" sz="1100" b="1" i="1">
                        <a:latin typeface="Cambria Math" panose="02040503050406030204" pitchFamily="18" charset="0"/>
                      </a:rPr>
                      <m:t>.</m:t>
                    </m:r>
                    <m:r>
                      <a:rPr lang="es-MX" sz="1100" b="1" i="1">
                        <a:latin typeface="Cambria Math" panose="02040503050406030204" pitchFamily="18" charset="0"/>
                      </a:rPr>
                      <m:t>𝟐𝟔</m:t>
                    </m:r>
                    <m:r>
                      <a:rPr lang="es-MX" sz="1100" b="1" i="1">
                        <a:latin typeface="Cambria Math" panose="02040503050406030204" pitchFamily="18" charset="0"/>
                      </a:rPr>
                      <m:t>𝑿</m:t>
                    </m:r>
                    <m:r>
                      <a:rPr lang="es-MX" sz="1100" b="1" i="1">
                        <a:latin typeface="Cambria Math" panose="02040503050406030204" pitchFamily="18" charset="0"/>
                      </a:rPr>
                      <m:t>𝟐</m:t>
                    </m:r>
                    <m:r>
                      <a:rPr lang="es-MX" sz="1100" b="1" i="1">
                        <a:latin typeface="Cambria Math" panose="02040503050406030204" pitchFamily="18" charset="0"/>
                      </a:rPr>
                      <m:t> +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𝟕𝟐</m:t>
                    </m:r>
                    <m:r>
                      <a:rPr lang="es-MX" sz="1100" b="1" i="1">
                        <a:latin typeface="Cambria Math" panose="02040503050406030204" pitchFamily="18" charset="0"/>
                      </a:rPr>
                      <m:t>𝑿</m:t>
                    </m:r>
                    <m:r>
                      <a:rPr lang="es-MX" sz="1100" b="1" i="1">
                        <a:latin typeface="Cambria Math" panose="02040503050406030204" pitchFamily="18" charset="0"/>
                      </a:rPr>
                      <m:t>𝟑</m:t>
                    </m:r>
                    <m:r>
                      <a:rPr lang="es-MX" sz="1100" b="1" i="1">
                        <a:latin typeface="Cambria Math" panose="02040503050406030204" pitchFamily="18" charset="0"/>
                      </a:rPr>
                      <m:t> + </m:t>
                    </m:r>
                    <m:r>
                      <a:rPr lang="es-MX" sz="1100" b="1" i="1">
                        <a:latin typeface="Cambria Math" panose="02040503050406030204" pitchFamily="18" charset="0"/>
                      </a:rPr>
                      <m:t>𝟏</m:t>
                    </m:r>
                    <m:r>
                      <a:rPr lang="es-MX" sz="1100" b="1" i="1">
                        <a:latin typeface="Cambria Math" panose="02040503050406030204" pitchFamily="18" charset="0"/>
                      </a:rPr>
                      <m:t>.</m:t>
                    </m:r>
                    <m:r>
                      <a:rPr lang="es-MX" sz="1100" b="1" i="1">
                        <a:latin typeface="Cambria Math" panose="02040503050406030204" pitchFamily="18" charset="0"/>
                      </a:rPr>
                      <m:t>𝟎𝟓</m:t>
                    </m:r>
                    <m:r>
                      <a:rPr lang="es-MX" sz="1100" b="1" i="1">
                        <a:latin typeface="Cambria Math" panose="02040503050406030204" pitchFamily="18" charset="0"/>
                      </a:rPr>
                      <m:t>𝑿</m:t>
                    </m:r>
                    <m:r>
                      <a:rPr lang="es-MX" sz="1100" b="1" i="1">
                        <a:latin typeface="Cambria Math" panose="02040503050406030204" pitchFamily="18" charset="0"/>
                      </a:rPr>
                      <m:t>𝟒</m:t>
                    </m:r>
                    <m:r>
                      <a:rPr lang="es-MX" sz="1100" b="1" i="1">
                        <a:latin typeface="Cambria Math" panose="02040503050406030204" pitchFamily="18" charset="0"/>
                      </a:rPr>
                      <m:t>.</m:t>
                    </m:r>
                  </m:oMath>
                </m:oMathPara>
              </a14:m>
              <a:endParaRPr lang="es-MX" sz="1100" b="1"/>
            </a:p>
          </xdr:txBody>
        </xdr:sp>
      </mc:Choice>
      <mc:Fallback xmlns="">
        <xdr:sp macro="" textlink="">
          <xdr:nvSpPr>
            <xdr:cNvPr id="22" name="CuadroTexto 21">
              <a:extLst>
                <a:ext uri="{FF2B5EF4-FFF2-40B4-BE49-F238E27FC236}">
                  <a16:creationId xmlns:a16="http://schemas.microsoft.com/office/drawing/2014/main" id="{848E3D82-58BF-E50D-5BFC-A4E09806A9E3}"/>
                </a:ext>
              </a:extLst>
            </xdr:cNvPr>
            <xdr:cNvSpPr txBox="1"/>
          </xdr:nvSpPr>
          <xdr:spPr>
            <a:xfrm>
              <a:off x="4886740" y="74941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1" i="0">
                  <a:latin typeface="Cambria Math" panose="02040503050406030204" pitchFamily="18" charset="0"/>
                </a:rPr>
                <a:t>𝒁𝟐= 𝟔.𝟓𝟔𝑿𝟏 + 𝟑.𝟐𝟔𝑿𝟐 + 𝟔.𝟕𝟐𝑿𝟑 + 𝟏.𝟎𝟓𝑿𝟒.</a:t>
              </a:r>
              <a:endParaRPr lang="es-MX" sz="1100" b="1"/>
            </a:p>
          </xdr:txBody>
        </xdr:sp>
      </mc:Fallback>
    </mc:AlternateContent>
    <xdr:clientData/>
  </xdr:oneCellAnchor>
  <xdr:twoCellAnchor>
    <xdr:from>
      <xdr:col>2</xdr:col>
      <xdr:colOff>862220</xdr:colOff>
      <xdr:row>37</xdr:row>
      <xdr:rowOff>153644</xdr:rowOff>
    </xdr:from>
    <xdr:to>
      <xdr:col>6</xdr:col>
      <xdr:colOff>586067</xdr:colOff>
      <xdr:row>39</xdr:row>
      <xdr:rowOff>129210</xdr:rowOff>
    </xdr:to>
    <xdr:sp macro="" textlink="">
      <xdr:nvSpPr>
        <xdr:cNvPr id="28" name="Rectángulo: esquinas redondeadas 27">
          <a:extLst>
            <a:ext uri="{FF2B5EF4-FFF2-40B4-BE49-F238E27FC236}">
              <a16:creationId xmlns:a16="http://schemas.microsoft.com/office/drawing/2014/main" id="{B8902FE3-5C60-381E-9AC5-AB101ED3955A}"/>
            </a:ext>
          </a:extLst>
        </xdr:cNvPr>
        <xdr:cNvSpPr/>
      </xdr:nvSpPr>
      <xdr:spPr>
        <a:xfrm>
          <a:off x="4767470" y="7402169"/>
          <a:ext cx="3381447" cy="356566"/>
        </a:xfrm>
        <a:prstGeom prst="roundRect">
          <a:avLst/>
        </a:prstGeom>
        <a:noFill/>
        <a:ln>
          <a:solidFill>
            <a:srgbClr val="C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152400</xdr:colOff>
      <xdr:row>50</xdr:row>
      <xdr:rowOff>190500</xdr:rowOff>
    </xdr:from>
    <xdr:to>
      <xdr:col>3</xdr:col>
      <xdr:colOff>800100</xdr:colOff>
      <xdr:row>63</xdr:row>
      <xdr:rowOff>19050</xdr:rowOff>
    </xdr:to>
    <xdr:graphicFrame macro="">
      <xdr:nvGraphicFramePr>
        <xdr:cNvPr id="24" name="Gráfico 23">
          <a:extLst>
            <a:ext uri="{FF2B5EF4-FFF2-40B4-BE49-F238E27FC236}">
              <a16:creationId xmlns:a16="http://schemas.microsoft.com/office/drawing/2014/main" id="{A5973AB5-0595-41C6-9BE1-36633A1AC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3</xdr:col>
      <xdr:colOff>67090</xdr:colOff>
      <xdr:row>96</xdr:row>
      <xdr:rowOff>55079</xdr:rowOff>
    </xdr:from>
    <xdr:ext cx="3174652" cy="172227"/>
    <mc:AlternateContent xmlns:mc="http://schemas.openxmlformats.org/markup-compatibility/2006" xmlns:a14="http://schemas.microsoft.com/office/drawing/2010/main">
      <mc:Choice Requires="a14">
        <xdr:sp macro="" textlink="">
          <xdr:nvSpPr>
            <xdr:cNvPr id="25" name="CuadroTexto 24">
              <a:extLst>
                <a:ext uri="{FF2B5EF4-FFF2-40B4-BE49-F238E27FC236}">
                  <a16:creationId xmlns:a16="http://schemas.microsoft.com/office/drawing/2014/main" id="{F18CC310-6269-4120-B05D-C96A7441A7D8}"/>
                </a:ext>
              </a:extLst>
            </xdr:cNvPr>
            <xdr:cNvSpPr txBox="1"/>
          </xdr:nvSpPr>
          <xdr:spPr>
            <a:xfrm>
              <a:off x="4886740" y="76846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1" i="1">
                        <a:latin typeface="Cambria Math" panose="02040503050406030204" pitchFamily="18" charset="0"/>
                      </a:rPr>
                      <m:t>𝒁</m:t>
                    </m:r>
                    <m:r>
                      <a:rPr lang="es-MX" sz="1100" b="1" i="1">
                        <a:latin typeface="Cambria Math" panose="02040503050406030204" pitchFamily="18" charset="0"/>
                      </a:rPr>
                      <m:t>𝟐</m:t>
                    </m:r>
                    <m:r>
                      <a:rPr lang="es-MX" sz="1100" b="1" i="1">
                        <a:latin typeface="Cambria Math" panose="02040503050406030204" pitchFamily="18" charset="0"/>
                      </a:rPr>
                      <m:t>=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𝟓𝟔</m:t>
                    </m:r>
                    <m:r>
                      <a:rPr lang="es-MX" sz="1100" b="1" i="1">
                        <a:latin typeface="Cambria Math" panose="02040503050406030204" pitchFamily="18" charset="0"/>
                      </a:rPr>
                      <m:t>𝑿</m:t>
                    </m:r>
                    <m:r>
                      <a:rPr lang="es-MX" sz="1100" b="1" i="1">
                        <a:latin typeface="Cambria Math" panose="02040503050406030204" pitchFamily="18" charset="0"/>
                      </a:rPr>
                      <m:t>𝟏</m:t>
                    </m:r>
                    <m:r>
                      <a:rPr lang="es-MX" sz="1100" b="1" i="1">
                        <a:latin typeface="Cambria Math" panose="02040503050406030204" pitchFamily="18" charset="0"/>
                      </a:rPr>
                      <m:t> + </m:t>
                    </m:r>
                    <m:r>
                      <a:rPr lang="es-MX" sz="1100" b="1" i="1">
                        <a:latin typeface="Cambria Math" panose="02040503050406030204" pitchFamily="18" charset="0"/>
                      </a:rPr>
                      <m:t>𝟑</m:t>
                    </m:r>
                    <m:r>
                      <a:rPr lang="es-MX" sz="1100" b="1" i="1">
                        <a:latin typeface="Cambria Math" panose="02040503050406030204" pitchFamily="18" charset="0"/>
                      </a:rPr>
                      <m:t>.</m:t>
                    </m:r>
                    <m:r>
                      <a:rPr lang="es-MX" sz="1100" b="1" i="1">
                        <a:latin typeface="Cambria Math" panose="02040503050406030204" pitchFamily="18" charset="0"/>
                      </a:rPr>
                      <m:t>𝟐𝟔</m:t>
                    </m:r>
                    <m:r>
                      <a:rPr lang="es-MX" sz="1100" b="1" i="1">
                        <a:latin typeface="Cambria Math" panose="02040503050406030204" pitchFamily="18" charset="0"/>
                      </a:rPr>
                      <m:t>𝑿</m:t>
                    </m:r>
                    <m:r>
                      <a:rPr lang="es-MX" sz="1100" b="1" i="1">
                        <a:latin typeface="Cambria Math" panose="02040503050406030204" pitchFamily="18" charset="0"/>
                      </a:rPr>
                      <m:t>𝟐</m:t>
                    </m:r>
                    <m:r>
                      <a:rPr lang="es-MX" sz="1100" b="1" i="1">
                        <a:latin typeface="Cambria Math" panose="02040503050406030204" pitchFamily="18" charset="0"/>
                      </a:rPr>
                      <m:t> +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𝟕𝟐</m:t>
                    </m:r>
                    <m:r>
                      <a:rPr lang="es-MX" sz="1100" b="1" i="1">
                        <a:latin typeface="Cambria Math" panose="02040503050406030204" pitchFamily="18" charset="0"/>
                      </a:rPr>
                      <m:t>𝑿</m:t>
                    </m:r>
                    <m:r>
                      <a:rPr lang="es-MX" sz="1100" b="1" i="1">
                        <a:latin typeface="Cambria Math" panose="02040503050406030204" pitchFamily="18" charset="0"/>
                      </a:rPr>
                      <m:t>𝟑</m:t>
                    </m:r>
                    <m:r>
                      <a:rPr lang="es-MX" sz="1100" b="1" i="1">
                        <a:latin typeface="Cambria Math" panose="02040503050406030204" pitchFamily="18" charset="0"/>
                      </a:rPr>
                      <m:t> + </m:t>
                    </m:r>
                    <m:r>
                      <a:rPr lang="es-MX" sz="1100" b="1" i="1">
                        <a:latin typeface="Cambria Math" panose="02040503050406030204" pitchFamily="18" charset="0"/>
                      </a:rPr>
                      <m:t>𝟏</m:t>
                    </m:r>
                    <m:r>
                      <a:rPr lang="es-MX" sz="1100" b="1" i="1">
                        <a:latin typeface="Cambria Math" panose="02040503050406030204" pitchFamily="18" charset="0"/>
                      </a:rPr>
                      <m:t>.</m:t>
                    </m:r>
                    <m:r>
                      <a:rPr lang="es-MX" sz="1100" b="1" i="1">
                        <a:latin typeface="Cambria Math" panose="02040503050406030204" pitchFamily="18" charset="0"/>
                      </a:rPr>
                      <m:t>𝟎𝟓</m:t>
                    </m:r>
                    <m:r>
                      <a:rPr lang="es-MX" sz="1100" b="1" i="1">
                        <a:latin typeface="Cambria Math" panose="02040503050406030204" pitchFamily="18" charset="0"/>
                      </a:rPr>
                      <m:t>𝑿</m:t>
                    </m:r>
                    <m:r>
                      <a:rPr lang="es-MX" sz="1100" b="1" i="1">
                        <a:latin typeface="Cambria Math" panose="02040503050406030204" pitchFamily="18" charset="0"/>
                      </a:rPr>
                      <m:t>𝟒</m:t>
                    </m:r>
                    <m:r>
                      <a:rPr lang="es-MX" sz="1100" b="1" i="1">
                        <a:latin typeface="Cambria Math" panose="02040503050406030204" pitchFamily="18" charset="0"/>
                      </a:rPr>
                      <m:t>.</m:t>
                    </m:r>
                  </m:oMath>
                </m:oMathPara>
              </a14:m>
              <a:endParaRPr lang="es-MX" sz="1100" b="1"/>
            </a:p>
          </xdr:txBody>
        </xdr:sp>
      </mc:Choice>
      <mc:Fallback xmlns="">
        <xdr:sp macro="" textlink="">
          <xdr:nvSpPr>
            <xdr:cNvPr id="25" name="CuadroTexto 24">
              <a:extLst>
                <a:ext uri="{FF2B5EF4-FFF2-40B4-BE49-F238E27FC236}">
                  <a16:creationId xmlns:a16="http://schemas.microsoft.com/office/drawing/2014/main" id="{F18CC310-6269-4120-B05D-C96A7441A7D8}"/>
                </a:ext>
              </a:extLst>
            </xdr:cNvPr>
            <xdr:cNvSpPr txBox="1"/>
          </xdr:nvSpPr>
          <xdr:spPr>
            <a:xfrm>
              <a:off x="4886740" y="76846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1" i="0">
                  <a:latin typeface="Cambria Math" panose="02040503050406030204" pitchFamily="18" charset="0"/>
                </a:rPr>
                <a:t>𝒁𝟐= 𝟔.𝟓𝟔𝑿𝟏 + 𝟑.𝟐𝟔𝑿𝟐 + 𝟔.𝟕𝟐𝑿𝟑 + 𝟏.𝟎𝟓𝑿𝟒.</a:t>
              </a:r>
              <a:endParaRPr lang="es-MX" sz="1100" b="1"/>
            </a:p>
          </xdr:txBody>
        </xdr:sp>
      </mc:Fallback>
    </mc:AlternateContent>
    <xdr:clientData/>
  </xdr:oneCellAnchor>
  <xdr:twoCellAnchor>
    <xdr:from>
      <xdr:col>2</xdr:col>
      <xdr:colOff>862220</xdr:colOff>
      <xdr:row>95</xdr:row>
      <xdr:rowOff>153644</xdr:rowOff>
    </xdr:from>
    <xdr:to>
      <xdr:col>6</xdr:col>
      <xdr:colOff>586067</xdr:colOff>
      <xdr:row>97</xdr:row>
      <xdr:rowOff>129210</xdr:rowOff>
    </xdr:to>
    <xdr:sp macro="" textlink="">
      <xdr:nvSpPr>
        <xdr:cNvPr id="26" name="Rectángulo: esquinas redondeadas 25">
          <a:extLst>
            <a:ext uri="{FF2B5EF4-FFF2-40B4-BE49-F238E27FC236}">
              <a16:creationId xmlns:a16="http://schemas.microsoft.com/office/drawing/2014/main" id="{BC5EADE0-C9ED-4C72-A3AD-446D535A4D70}"/>
            </a:ext>
          </a:extLst>
        </xdr:cNvPr>
        <xdr:cNvSpPr/>
      </xdr:nvSpPr>
      <xdr:spPr>
        <a:xfrm>
          <a:off x="4767470" y="7592669"/>
          <a:ext cx="3381447" cy="356566"/>
        </a:xfrm>
        <a:prstGeom prst="roundRect">
          <a:avLst/>
        </a:prstGeom>
        <a:noFill/>
        <a:ln>
          <a:solidFill>
            <a:srgbClr val="C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1009650</xdr:colOff>
      <xdr:row>109</xdr:row>
      <xdr:rowOff>123825</xdr:rowOff>
    </xdr:from>
    <xdr:to>
      <xdr:col>4</xdr:col>
      <xdr:colOff>742950</xdr:colOff>
      <xdr:row>121</xdr:row>
      <xdr:rowOff>142875</xdr:rowOff>
    </xdr:to>
    <xdr:graphicFrame macro="">
      <xdr:nvGraphicFramePr>
        <xdr:cNvPr id="29" name="Gráfico 28">
          <a:extLst>
            <a:ext uri="{FF2B5EF4-FFF2-40B4-BE49-F238E27FC236}">
              <a16:creationId xmlns:a16="http://schemas.microsoft.com/office/drawing/2014/main" id="{0925FA4C-330A-46E4-9FB0-09B92B477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109</xdr:row>
      <xdr:rowOff>114300</xdr:rowOff>
    </xdr:from>
    <xdr:to>
      <xdr:col>10</xdr:col>
      <xdr:colOff>847725</xdr:colOff>
      <xdr:row>121</xdr:row>
      <xdr:rowOff>133350</xdr:rowOff>
    </xdr:to>
    <xdr:graphicFrame macro="">
      <xdr:nvGraphicFramePr>
        <xdr:cNvPr id="35" name="Gráfico 34">
          <a:extLst>
            <a:ext uri="{FF2B5EF4-FFF2-40B4-BE49-F238E27FC236}">
              <a16:creationId xmlns:a16="http://schemas.microsoft.com/office/drawing/2014/main" id="{12ED6487-DC8A-4B8E-A48E-B0EE5FC17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743912</xdr:colOff>
      <xdr:row>2</xdr:row>
      <xdr:rowOff>161206</xdr:rowOff>
    </xdr:from>
    <xdr:to>
      <xdr:col>14</xdr:col>
      <xdr:colOff>89647</xdr:colOff>
      <xdr:row>22</xdr:row>
      <xdr:rowOff>102277</xdr:rowOff>
    </xdr:to>
    <xdr:pic>
      <xdr:nvPicPr>
        <xdr:cNvPr id="9" name="Imagen 8">
          <a:extLst>
            <a:ext uri="{FF2B5EF4-FFF2-40B4-BE49-F238E27FC236}">
              <a16:creationId xmlns:a16="http://schemas.microsoft.com/office/drawing/2014/main" id="{2D14AE0A-9DEB-E793-6ADE-3D635BFCCD9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249177" y="721500"/>
          <a:ext cx="5363294" cy="3863130"/>
        </a:xfrm>
        <a:prstGeom prst="rect">
          <a:avLst/>
        </a:prstGeom>
      </xdr:spPr>
    </xdr:pic>
    <xdr:clientData/>
  </xdr:twoCellAnchor>
  <xdr:twoCellAnchor editAs="oneCell">
    <xdr:from>
      <xdr:col>7</xdr:col>
      <xdr:colOff>773206</xdr:colOff>
      <xdr:row>22</xdr:row>
      <xdr:rowOff>190499</xdr:rowOff>
    </xdr:from>
    <xdr:to>
      <xdr:col>11</xdr:col>
      <xdr:colOff>391330</xdr:colOff>
      <xdr:row>33</xdr:row>
      <xdr:rowOff>158152</xdr:rowOff>
    </xdr:to>
    <xdr:pic>
      <xdr:nvPicPr>
        <xdr:cNvPr id="11" name="Imagen 10">
          <a:extLst>
            <a:ext uri="{FF2B5EF4-FFF2-40B4-BE49-F238E27FC236}">
              <a16:creationId xmlns:a16="http://schemas.microsoft.com/office/drawing/2014/main" id="{CD8DA0A3-686E-B12E-B48F-C1869E5452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278471" y="4672852"/>
          <a:ext cx="3170388" cy="215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142874</xdr:colOff>
      <xdr:row>0</xdr:row>
      <xdr:rowOff>69159</xdr:rowOff>
    </xdr:from>
    <xdr:to>
      <xdr:col>0</xdr:col>
      <xdr:colOff>574368</xdr:colOff>
      <xdr:row>1</xdr:row>
      <xdr:rowOff>186420</xdr:rowOff>
    </xdr:to>
    <xdr:pic>
      <xdr:nvPicPr>
        <xdr:cNvPr id="2" name="Imagen 1">
          <a:extLst>
            <a:ext uri="{FF2B5EF4-FFF2-40B4-BE49-F238E27FC236}">
              <a16:creationId xmlns:a16="http://schemas.microsoft.com/office/drawing/2014/main" id="{08AB24C2-753A-478D-9D41-9A45EFB92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4" y="69159"/>
          <a:ext cx="431494" cy="431586"/>
        </a:xfrm>
        <a:prstGeom prst="rect">
          <a:avLst/>
        </a:prstGeom>
      </xdr:spPr>
    </xdr:pic>
    <xdr:clientData/>
  </xdr:twoCellAnchor>
  <xdr:twoCellAnchor>
    <xdr:from>
      <xdr:col>0</xdr:col>
      <xdr:colOff>2749823</xdr:colOff>
      <xdr:row>3</xdr:row>
      <xdr:rowOff>8284</xdr:rowOff>
    </xdr:from>
    <xdr:to>
      <xdr:col>6</xdr:col>
      <xdr:colOff>530084</xdr:colOff>
      <xdr:row>10</xdr:row>
      <xdr:rowOff>1</xdr:rowOff>
    </xdr:to>
    <xdr:sp macro="" textlink="">
      <xdr:nvSpPr>
        <xdr:cNvPr id="3" name="CuadroTexto 2">
          <a:extLst>
            <a:ext uri="{FF2B5EF4-FFF2-40B4-BE49-F238E27FC236}">
              <a16:creationId xmlns:a16="http://schemas.microsoft.com/office/drawing/2014/main" id="{D1D08A38-4DE7-483C-9DC2-60B95F845F00}"/>
            </a:ext>
          </a:extLst>
        </xdr:cNvPr>
        <xdr:cNvSpPr txBox="1"/>
      </xdr:nvSpPr>
      <xdr:spPr>
        <a:xfrm>
          <a:off x="2749823" y="760759"/>
          <a:ext cx="5343111" cy="1363317"/>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000" b="0" i="0" u="none" strike="noStrike">
            <a:solidFill>
              <a:schemeClr val="tx1">
                <a:lumMod val="75000"/>
                <a:lumOff val="25000"/>
              </a:schemeClr>
            </a:solidFill>
            <a:effectLst/>
            <a:latin typeface="+mj-lt"/>
            <a:ea typeface="+mn-ea"/>
            <a:cs typeface="+mn-cs"/>
          </a:endParaRPr>
        </a:p>
        <a:p>
          <a:endParaRPr lang="es-MX" sz="1200" b="0" i="0" u="none" strike="noStrike">
            <a:solidFill>
              <a:schemeClr val="tx1">
                <a:lumMod val="75000"/>
                <a:lumOff val="25000"/>
              </a:schemeClr>
            </a:solidFill>
            <a:effectLst/>
            <a:latin typeface="+mj-lt"/>
            <a:ea typeface="+mn-ea"/>
            <a:cs typeface="+mn-cs"/>
          </a:endParaRPr>
        </a:p>
        <a:p>
          <a:endParaRPr lang="es-MX" sz="600" b="0" i="0" u="none" strike="noStrike">
            <a:solidFill>
              <a:schemeClr val="tx1">
                <a:lumMod val="75000"/>
                <a:lumOff val="25000"/>
              </a:schemeClr>
            </a:solidFill>
            <a:effectLst/>
            <a:latin typeface="+mj-lt"/>
            <a:ea typeface="+mn-ea"/>
            <a:cs typeface="+mn-cs"/>
          </a:endParaRPr>
        </a:p>
        <a:p>
          <a:r>
            <a:rPr lang="es-MX" sz="1000" b="0" i="0" u="none" strike="noStrike">
              <a:solidFill>
                <a:schemeClr val="tx1">
                  <a:lumMod val="75000"/>
                  <a:lumOff val="25000"/>
                </a:schemeClr>
              </a:solidFill>
              <a:effectLst/>
              <a:latin typeface="+mj-lt"/>
              <a:ea typeface="+mn-ea"/>
              <a:cs typeface="+mn-cs"/>
            </a:rPr>
            <a:t>Si tu proyecto tiene </a:t>
          </a:r>
          <a:r>
            <a:rPr lang="es-MX" sz="1000" b="1" i="0" u="none" strike="noStrike">
              <a:solidFill>
                <a:schemeClr val="tx1">
                  <a:lumMod val="75000"/>
                  <a:lumOff val="25000"/>
                </a:schemeClr>
              </a:solidFill>
              <a:effectLst/>
              <a:latin typeface="+mj-lt"/>
              <a:ea typeface="+mn-ea"/>
              <a:cs typeface="+mn-cs"/>
            </a:rPr>
            <a:t>varios años de vida </a:t>
          </a:r>
          <a:r>
            <a:rPr lang="es-MX" sz="1000" b="0" i="0" u="none" strike="noStrike">
              <a:solidFill>
                <a:schemeClr val="tx1">
                  <a:lumMod val="75000"/>
                  <a:lumOff val="25000"/>
                </a:schemeClr>
              </a:solidFill>
              <a:effectLst/>
              <a:latin typeface="+mj-lt"/>
              <a:ea typeface="+mn-ea"/>
              <a:cs typeface="+mn-cs"/>
            </a:rPr>
            <a:t>(por ejemplo 3 años), evalúa tu negocio de forma anual y mensual (</a:t>
          </a:r>
          <a:r>
            <a:rPr lang="es-MX" sz="1000" b="1" i="0" u="none" strike="noStrike">
              <a:solidFill>
                <a:schemeClr val="tx1">
                  <a:lumMod val="75000"/>
                  <a:lumOff val="25000"/>
                </a:schemeClr>
              </a:solidFill>
              <a:effectLst/>
              <a:latin typeface="+mj-lt"/>
              <a:ea typeface="+mn-ea"/>
              <a:cs typeface="+mn-cs"/>
            </a:rPr>
            <a:t>secciones 1 y 2 </a:t>
          </a:r>
          <a:r>
            <a:rPr lang="es-MX" sz="1000" b="0" i="0" u="none" strike="noStrike">
              <a:solidFill>
                <a:schemeClr val="tx1">
                  <a:lumMod val="75000"/>
                  <a:lumOff val="25000"/>
                </a:schemeClr>
              </a:solidFill>
              <a:effectLst/>
              <a:latin typeface="+mj-lt"/>
              <a:ea typeface="+mn-ea"/>
              <a:cs typeface="+mn-cs"/>
            </a:rPr>
            <a:t>respectivamente).</a:t>
          </a:r>
        </a:p>
        <a:p>
          <a:endParaRPr lang="es-MX" sz="700" b="0" i="0" u="none" strike="noStrike">
            <a:solidFill>
              <a:schemeClr val="tx1">
                <a:lumMod val="75000"/>
                <a:lumOff val="25000"/>
              </a:schemeClr>
            </a:solidFill>
            <a:effectLst/>
            <a:latin typeface="+mj-lt"/>
            <a:ea typeface="+mn-ea"/>
            <a:cs typeface="+mn-cs"/>
          </a:endParaRPr>
        </a:p>
        <a:p>
          <a:r>
            <a:rPr lang="es-MX" sz="1000" b="0" i="0" u="none" strike="noStrike">
              <a:solidFill>
                <a:schemeClr val="tx1">
                  <a:lumMod val="75000"/>
                  <a:lumOff val="25000"/>
                </a:schemeClr>
              </a:solidFill>
              <a:effectLst/>
              <a:latin typeface="+mj-lt"/>
              <a:ea typeface="+mn-ea"/>
              <a:cs typeface="+mn-cs"/>
            </a:rPr>
            <a:t>Si tienes </a:t>
          </a:r>
          <a:r>
            <a:rPr lang="es-MX" sz="1000" b="1" i="0" u="none" strike="noStrike">
              <a:solidFill>
                <a:schemeClr val="tx1">
                  <a:lumMod val="75000"/>
                  <a:lumOff val="25000"/>
                </a:schemeClr>
              </a:solidFill>
              <a:effectLst/>
              <a:latin typeface="+mj-lt"/>
              <a:ea typeface="+mn-ea"/>
              <a:cs typeface="+mn-cs"/>
            </a:rPr>
            <a:t>menos de 1 año </a:t>
          </a:r>
          <a:r>
            <a:rPr lang="es-MX" sz="1000" b="0" i="0" u="none" strike="noStrike">
              <a:solidFill>
                <a:schemeClr val="tx1">
                  <a:lumMod val="75000"/>
                  <a:lumOff val="25000"/>
                </a:schemeClr>
              </a:solidFill>
              <a:effectLst/>
              <a:latin typeface="+mj-lt"/>
              <a:ea typeface="+mn-ea"/>
              <a:cs typeface="+mn-cs"/>
            </a:rPr>
            <a:t>con tu negocio (por ejemplo 5 meses), pasa directamente a la </a:t>
          </a:r>
          <a:r>
            <a:rPr lang="es-MX" sz="1000" b="1" i="0" u="none" strike="noStrike">
              <a:solidFill>
                <a:schemeClr val="tx1">
                  <a:lumMod val="75000"/>
                  <a:lumOff val="25000"/>
                </a:schemeClr>
              </a:solidFill>
              <a:effectLst/>
              <a:latin typeface="+mj-lt"/>
              <a:ea typeface="+mn-ea"/>
              <a:cs typeface="+mn-cs"/>
            </a:rPr>
            <a:t>sección 2 </a:t>
          </a:r>
          <a:r>
            <a:rPr lang="es-MX" sz="1000" b="0" i="0" u="none" strike="noStrike">
              <a:solidFill>
                <a:schemeClr val="tx1">
                  <a:lumMod val="75000"/>
                  <a:lumOff val="25000"/>
                </a:schemeClr>
              </a:solidFill>
              <a:effectLst/>
              <a:latin typeface="+mj-lt"/>
              <a:ea typeface="+mn-ea"/>
              <a:cs typeface="+mn-cs"/>
            </a:rPr>
            <a:t>(más abajo) en esta misma hoja.</a:t>
          </a:r>
          <a:r>
            <a:rPr lang="es-MX" sz="1000">
              <a:solidFill>
                <a:schemeClr val="tx1">
                  <a:lumMod val="75000"/>
                  <a:lumOff val="25000"/>
                </a:schemeClr>
              </a:solidFill>
              <a:latin typeface="+mj-lt"/>
            </a:rPr>
            <a:t> </a:t>
          </a:r>
        </a:p>
      </xdr:txBody>
    </xdr:sp>
    <xdr:clientData/>
  </xdr:twoCellAnchor>
  <xdr:twoCellAnchor>
    <xdr:from>
      <xdr:col>2</xdr:col>
      <xdr:colOff>563216</xdr:colOff>
      <xdr:row>3</xdr:row>
      <xdr:rowOff>107676</xdr:rowOff>
    </xdr:from>
    <xdr:to>
      <xdr:col>4</xdr:col>
      <xdr:colOff>480390</xdr:colOff>
      <xdr:row>5</xdr:row>
      <xdr:rowOff>8285</xdr:rowOff>
    </xdr:to>
    <xdr:sp macro="" textlink="">
      <xdr:nvSpPr>
        <xdr:cNvPr id="4" name="Rectángulo: esquinas redondeadas 3">
          <a:extLst>
            <a:ext uri="{FF2B5EF4-FFF2-40B4-BE49-F238E27FC236}">
              <a16:creationId xmlns:a16="http://schemas.microsoft.com/office/drawing/2014/main" id="{8691C6CE-536C-4F1B-9BF3-4310A3ECF446}"/>
            </a:ext>
          </a:extLst>
        </xdr:cNvPr>
        <xdr:cNvSpPr/>
      </xdr:nvSpPr>
      <xdr:spPr>
        <a:xfrm>
          <a:off x="4468466" y="860151"/>
          <a:ext cx="1745974" cy="291134"/>
        </a:xfrm>
        <a:prstGeom prst="roundRect">
          <a:avLst>
            <a:gd name="adj" fmla="val 50000"/>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200" b="1"/>
        </a:p>
      </xdr:txBody>
    </xdr:sp>
    <xdr:clientData/>
  </xdr:twoCellAnchor>
  <xdr:twoCellAnchor>
    <xdr:from>
      <xdr:col>2</xdr:col>
      <xdr:colOff>563215</xdr:colOff>
      <xdr:row>3</xdr:row>
      <xdr:rowOff>115958</xdr:rowOff>
    </xdr:from>
    <xdr:to>
      <xdr:col>4</xdr:col>
      <xdr:colOff>472107</xdr:colOff>
      <xdr:row>5</xdr:row>
      <xdr:rowOff>33132</xdr:rowOff>
    </xdr:to>
    <xdr:sp macro="" textlink="">
      <xdr:nvSpPr>
        <xdr:cNvPr id="5" name="CuadroTexto 4">
          <a:extLst>
            <a:ext uri="{FF2B5EF4-FFF2-40B4-BE49-F238E27FC236}">
              <a16:creationId xmlns:a16="http://schemas.microsoft.com/office/drawing/2014/main" id="{3E924F8E-3C2B-4BBE-B60F-8EEF187559C8}"/>
            </a:ext>
          </a:extLst>
        </xdr:cNvPr>
        <xdr:cNvSpPr txBox="1"/>
      </xdr:nvSpPr>
      <xdr:spPr>
        <a:xfrm>
          <a:off x="4468465" y="868433"/>
          <a:ext cx="1737692" cy="30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tx1">
                  <a:lumMod val="85000"/>
                  <a:lumOff val="15000"/>
                </a:schemeClr>
              </a:solidFill>
            </a:rPr>
            <a:t>Descripción</a:t>
          </a:r>
        </a:p>
      </xdr:txBody>
    </xdr:sp>
    <xdr:clientData/>
  </xdr:twoCellAnchor>
  <xdr:twoCellAnchor>
    <xdr:from>
      <xdr:col>0</xdr:col>
      <xdr:colOff>218659</xdr:colOff>
      <xdr:row>2</xdr:row>
      <xdr:rowOff>185531</xdr:rowOff>
    </xdr:from>
    <xdr:to>
      <xdr:col>0</xdr:col>
      <xdr:colOff>2476501</xdr:colOff>
      <xdr:row>9</xdr:row>
      <xdr:rowOff>177248</xdr:rowOff>
    </xdr:to>
    <xdr:sp macro="" textlink="">
      <xdr:nvSpPr>
        <xdr:cNvPr id="6" name="CuadroTexto 5">
          <a:extLst>
            <a:ext uri="{FF2B5EF4-FFF2-40B4-BE49-F238E27FC236}">
              <a16:creationId xmlns:a16="http://schemas.microsoft.com/office/drawing/2014/main" id="{FF96E7D5-1D01-4735-B11D-4FF23D2BA8B3}"/>
            </a:ext>
          </a:extLst>
        </xdr:cNvPr>
        <xdr:cNvSpPr txBox="1"/>
      </xdr:nvSpPr>
      <xdr:spPr>
        <a:xfrm>
          <a:off x="218659" y="747506"/>
          <a:ext cx="2257842" cy="1363317"/>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500" b="0" i="0" u="none" strike="noStrike">
            <a:solidFill>
              <a:schemeClr val="tx1">
                <a:lumMod val="75000"/>
                <a:lumOff val="25000"/>
              </a:schemeClr>
            </a:solidFill>
            <a:effectLst/>
            <a:latin typeface="+mj-lt"/>
            <a:ea typeface="+mn-ea"/>
            <a:cs typeface="+mn-cs"/>
          </a:endParaRPr>
        </a:p>
        <a:p>
          <a:pPr algn="ctr"/>
          <a:r>
            <a:rPr lang="es-MX" sz="1000">
              <a:solidFill>
                <a:schemeClr val="tx1">
                  <a:lumMod val="75000"/>
                  <a:lumOff val="25000"/>
                </a:schemeClr>
              </a:solidFill>
              <a:latin typeface="+mj-lt"/>
            </a:rPr>
            <a:t>Los</a:t>
          </a:r>
          <a:r>
            <a:rPr lang="es-MX" sz="1000" baseline="0">
              <a:solidFill>
                <a:schemeClr val="tx1">
                  <a:lumMod val="75000"/>
                  <a:lumOff val="25000"/>
                </a:schemeClr>
              </a:solidFill>
              <a:latin typeface="+mj-lt"/>
            </a:rPr>
            <a:t> siguientes cálculos te serán útiles si registras tus finanzas mediante </a:t>
          </a:r>
          <a:r>
            <a:rPr lang="es-MX" sz="1000" b="1" baseline="0">
              <a:solidFill>
                <a:schemeClr val="tx1">
                  <a:lumMod val="75000"/>
                  <a:lumOff val="25000"/>
                </a:schemeClr>
              </a:solidFill>
              <a:latin typeface="+mj-lt"/>
            </a:rPr>
            <a:t>Estado de Resultados y Balance General</a:t>
          </a:r>
          <a:r>
            <a:rPr lang="es-MX" sz="1000" baseline="0">
              <a:solidFill>
                <a:schemeClr val="tx1">
                  <a:lumMod val="75000"/>
                  <a:lumOff val="25000"/>
                </a:schemeClr>
              </a:solidFill>
              <a:latin typeface="+mj-lt"/>
            </a:rPr>
            <a:t>.</a:t>
          </a:r>
          <a:endParaRPr lang="es-MX" sz="1000">
            <a:solidFill>
              <a:schemeClr val="tx1">
                <a:lumMod val="75000"/>
                <a:lumOff val="25000"/>
              </a:schemeClr>
            </a:solidFill>
            <a:latin typeface="+mj-lt"/>
          </a:endParaRPr>
        </a:p>
      </xdr:txBody>
    </xdr:sp>
    <xdr:clientData/>
  </xdr:twoCellAnchor>
  <xdr:twoCellAnchor editAs="oneCell">
    <xdr:from>
      <xdr:col>0</xdr:col>
      <xdr:colOff>1101587</xdr:colOff>
      <xdr:row>3</xdr:row>
      <xdr:rowOff>99386</xdr:rowOff>
    </xdr:from>
    <xdr:to>
      <xdr:col>0</xdr:col>
      <xdr:colOff>1656527</xdr:colOff>
      <xdr:row>6</xdr:row>
      <xdr:rowOff>66260</xdr:rowOff>
    </xdr:to>
    <xdr:pic>
      <xdr:nvPicPr>
        <xdr:cNvPr id="7" name="Imagen 6">
          <a:extLst>
            <a:ext uri="{FF2B5EF4-FFF2-40B4-BE49-F238E27FC236}">
              <a16:creationId xmlns:a16="http://schemas.microsoft.com/office/drawing/2014/main" id="{84CA747E-301B-4C03-8464-B3CE89E51C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1587" y="851861"/>
          <a:ext cx="554940" cy="557424"/>
        </a:xfrm>
        <a:prstGeom prst="rect">
          <a:avLst/>
        </a:prstGeom>
      </xdr:spPr>
    </xdr:pic>
    <xdr:clientData/>
  </xdr:twoCellAnchor>
  <xdr:oneCellAnchor>
    <xdr:from>
      <xdr:col>3</xdr:col>
      <xdr:colOff>67090</xdr:colOff>
      <xdr:row>38</xdr:row>
      <xdr:rowOff>55079</xdr:rowOff>
    </xdr:from>
    <xdr:ext cx="3174652" cy="172227"/>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A34FC566-341F-47FA-9FCB-73FE377A07C4}"/>
                </a:ext>
              </a:extLst>
            </xdr:cNvPr>
            <xdr:cNvSpPr txBox="1"/>
          </xdr:nvSpPr>
          <xdr:spPr>
            <a:xfrm>
              <a:off x="4886740" y="76846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1" i="1">
                        <a:latin typeface="Cambria Math" panose="02040503050406030204" pitchFamily="18" charset="0"/>
                      </a:rPr>
                      <m:t>𝒁</m:t>
                    </m:r>
                    <m:r>
                      <a:rPr lang="es-MX" sz="1100" b="1" i="1">
                        <a:latin typeface="Cambria Math" panose="02040503050406030204" pitchFamily="18" charset="0"/>
                      </a:rPr>
                      <m:t>𝟐</m:t>
                    </m:r>
                    <m:r>
                      <a:rPr lang="es-MX" sz="1100" b="1" i="1">
                        <a:latin typeface="Cambria Math" panose="02040503050406030204" pitchFamily="18" charset="0"/>
                      </a:rPr>
                      <m:t>=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𝟓𝟔</m:t>
                    </m:r>
                    <m:r>
                      <a:rPr lang="es-MX" sz="1100" b="1" i="1">
                        <a:latin typeface="Cambria Math" panose="02040503050406030204" pitchFamily="18" charset="0"/>
                      </a:rPr>
                      <m:t>𝑿</m:t>
                    </m:r>
                    <m:r>
                      <a:rPr lang="es-MX" sz="1100" b="1" i="1">
                        <a:latin typeface="Cambria Math" panose="02040503050406030204" pitchFamily="18" charset="0"/>
                      </a:rPr>
                      <m:t>𝟏</m:t>
                    </m:r>
                    <m:r>
                      <a:rPr lang="es-MX" sz="1100" b="1" i="1">
                        <a:latin typeface="Cambria Math" panose="02040503050406030204" pitchFamily="18" charset="0"/>
                      </a:rPr>
                      <m:t> + </m:t>
                    </m:r>
                    <m:r>
                      <a:rPr lang="es-MX" sz="1100" b="1" i="1">
                        <a:latin typeface="Cambria Math" panose="02040503050406030204" pitchFamily="18" charset="0"/>
                      </a:rPr>
                      <m:t>𝟑</m:t>
                    </m:r>
                    <m:r>
                      <a:rPr lang="es-MX" sz="1100" b="1" i="1">
                        <a:latin typeface="Cambria Math" panose="02040503050406030204" pitchFamily="18" charset="0"/>
                      </a:rPr>
                      <m:t>.</m:t>
                    </m:r>
                    <m:r>
                      <a:rPr lang="es-MX" sz="1100" b="1" i="1">
                        <a:latin typeface="Cambria Math" panose="02040503050406030204" pitchFamily="18" charset="0"/>
                      </a:rPr>
                      <m:t>𝟐𝟔</m:t>
                    </m:r>
                    <m:r>
                      <a:rPr lang="es-MX" sz="1100" b="1" i="1">
                        <a:latin typeface="Cambria Math" panose="02040503050406030204" pitchFamily="18" charset="0"/>
                      </a:rPr>
                      <m:t>𝑿</m:t>
                    </m:r>
                    <m:r>
                      <a:rPr lang="es-MX" sz="1100" b="1" i="1">
                        <a:latin typeface="Cambria Math" panose="02040503050406030204" pitchFamily="18" charset="0"/>
                      </a:rPr>
                      <m:t>𝟐</m:t>
                    </m:r>
                    <m:r>
                      <a:rPr lang="es-MX" sz="1100" b="1" i="1">
                        <a:latin typeface="Cambria Math" panose="02040503050406030204" pitchFamily="18" charset="0"/>
                      </a:rPr>
                      <m:t> +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𝟕𝟐</m:t>
                    </m:r>
                    <m:r>
                      <a:rPr lang="es-MX" sz="1100" b="1" i="1">
                        <a:latin typeface="Cambria Math" panose="02040503050406030204" pitchFamily="18" charset="0"/>
                      </a:rPr>
                      <m:t>𝑿</m:t>
                    </m:r>
                    <m:r>
                      <a:rPr lang="es-MX" sz="1100" b="1" i="1">
                        <a:latin typeface="Cambria Math" panose="02040503050406030204" pitchFamily="18" charset="0"/>
                      </a:rPr>
                      <m:t>𝟑</m:t>
                    </m:r>
                    <m:r>
                      <a:rPr lang="es-MX" sz="1100" b="1" i="1">
                        <a:latin typeface="Cambria Math" panose="02040503050406030204" pitchFamily="18" charset="0"/>
                      </a:rPr>
                      <m:t> + </m:t>
                    </m:r>
                    <m:r>
                      <a:rPr lang="es-MX" sz="1100" b="1" i="1">
                        <a:latin typeface="Cambria Math" panose="02040503050406030204" pitchFamily="18" charset="0"/>
                      </a:rPr>
                      <m:t>𝟏</m:t>
                    </m:r>
                    <m:r>
                      <a:rPr lang="es-MX" sz="1100" b="1" i="1">
                        <a:latin typeface="Cambria Math" panose="02040503050406030204" pitchFamily="18" charset="0"/>
                      </a:rPr>
                      <m:t>.</m:t>
                    </m:r>
                    <m:r>
                      <a:rPr lang="es-MX" sz="1100" b="1" i="1">
                        <a:latin typeface="Cambria Math" panose="02040503050406030204" pitchFamily="18" charset="0"/>
                      </a:rPr>
                      <m:t>𝟎𝟓</m:t>
                    </m:r>
                    <m:r>
                      <a:rPr lang="es-MX" sz="1100" b="1" i="1">
                        <a:latin typeface="Cambria Math" panose="02040503050406030204" pitchFamily="18" charset="0"/>
                      </a:rPr>
                      <m:t>𝑿</m:t>
                    </m:r>
                    <m:r>
                      <a:rPr lang="es-MX" sz="1100" b="1" i="1">
                        <a:latin typeface="Cambria Math" panose="02040503050406030204" pitchFamily="18" charset="0"/>
                      </a:rPr>
                      <m:t>𝟒</m:t>
                    </m:r>
                    <m:r>
                      <a:rPr lang="es-MX" sz="1100" b="1" i="1">
                        <a:latin typeface="Cambria Math" panose="02040503050406030204" pitchFamily="18" charset="0"/>
                      </a:rPr>
                      <m:t>.</m:t>
                    </m:r>
                  </m:oMath>
                </m:oMathPara>
              </a14:m>
              <a:endParaRPr lang="es-MX" sz="1100" b="1"/>
            </a:p>
          </xdr:txBody>
        </xdr:sp>
      </mc:Choice>
      <mc:Fallback xmlns="">
        <xdr:sp macro="" textlink="">
          <xdr:nvSpPr>
            <xdr:cNvPr id="8" name="CuadroTexto 7">
              <a:extLst>
                <a:ext uri="{FF2B5EF4-FFF2-40B4-BE49-F238E27FC236}">
                  <a16:creationId xmlns:a16="http://schemas.microsoft.com/office/drawing/2014/main" id="{A34FC566-341F-47FA-9FCB-73FE377A07C4}"/>
                </a:ext>
              </a:extLst>
            </xdr:cNvPr>
            <xdr:cNvSpPr txBox="1"/>
          </xdr:nvSpPr>
          <xdr:spPr>
            <a:xfrm>
              <a:off x="4886740" y="76846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1" i="0">
                  <a:latin typeface="Cambria Math" panose="02040503050406030204" pitchFamily="18" charset="0"/>
                </a:rPr>
                <a:t>𝒁𝟐= 𝟔.𝟓𝟔𝑿𝟏 + 𝟑.𝟐𝟔𝑿𝟐 + 𝟔.𝟕𝟐𝑿𝟑 + 𝟏.𝟎𝟓𝑿𝟒.</a:t>
              </a:r>
              <a:endParaRPr lang="es-MX" sz="1100" b="1"/>
            </a:p>
          </xdr:txBody>
        </xdr:sp>
      </mc:Fallback>
    </mc:AlternateContent>
    <xdr:clientData/>
  </xdr:oneCellAnchor>
  <xdr:twoCellAnchor>
    <xdr:from>
      <xdr:col>2</xdr:col>
      <xdr:colOff>862220</xdr:colOff>
      <xdr:row>37</xdr:row>
      <xdr:rowOff>153644</xdr:rowOff>
    </xdr:from>
    <xdr:to>
      <xdr:col>6</xdr:col>
      <xdr:colOff>586067</xdr:colOff>
      <xdr:row>39</xdr:row>
      <xdr:rowOff>129210</xdr:rowOff>
    </xdr:to>
    <xdr:sp macro="" textlink="">
      <xdr:nvSpPr>
        <xdr:cNvPr id="9" name="Rectángulo: esquinas redondeadas 8">
          <a:extLst>
            <a:ext uri="{FF2B5EF4-FFF2-40B4-BE49-F238E27FC236}">
              <a16:creationId xmlns:a16="http://schemas.microsoft.com/office/drawing/2014/main" id="{F5BA3488-F1C0-4533-82FB-B18420B64F97}"/>
            </a:ext>
          </a:extLst>
        </xdr:cNvPr>
        <xdr:cNvSpPr/>
      </xdr:nvSpPr>
      <xdr:spPr>
        <a:xfrm>
          <a:off x="4767470" y="7592669"/>
          <a:ext cx="3381447" cy="356566"/>
        </a:xfrm>
        <a:prstGeom prst="roundRect">
          <a:avLst/>
        </a:prstGeom>
        <a:noFill/>
        <a:ln>
          <a:solidFill>
            <a:srgbClr val="C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152400</xdr:colOff>
      <xdr:row>50</xdr:row>
      <xdr:rowOff>190500</xdr:rowOff>
    </xdr:from>
    <xdr:to>
      <xdr:col>4</xdr:col>
      <xdr:colOff>742950</xdr:colOff>
      <xdr:row>63</xdr:row>
      <xdr:rowOff>19050</xdr:rowOff>
    </xdr:to>
    <xdr:graphicFrame macro="">
      <xdr:nvGraphicFramePr>
        <xdr:cNvPr id="10" name="Gráfico 9">
          <a:extLst>
            <a:ext uri="{FF2B5EF4-FFF2-40B4-BE49-F238E27FC236}">
              <a16:creationId xmlns:a16="http://schemas.microsoft.com/office/drawing/2014/main" id="{5E0F7705-BAF7-4FE9-BADF-8C195B674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3</xdr:col>
      <xdr:colOff>67090</xdr:colOff>
      <xdr:row>96</xdr:row>
      <xdr:rowOff>55079</xdr:rowOff>
    </xdr:from>
    <xdr:ext cx="3174652" cy="172227"/>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E0123133-2840-4EDF-B4CB-B26E92FDB33A}"/>
                </a:ext>
              </a:extLst>
            </xdr:cNvPr>
            <xdr:cNvSpPr txBox="1"/>
          </xdr:nvSpPr>
          <xdr:spPr>
            <a:xfrm>
              <a:off x="4886740" y="190384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1" i="1">
                        <a:latin typeface="Cambria Math" panose="02040503050406030204" pitchFamily="18" charset="0"/>
                      </a:rPr>
                      <m:t>𝒁</m:t>
                    </m:r>
                    <m:r>
                      <a:rPr lang="es-MX" sz="1100" b="1" i="1">
                        <a:latin typeface="Cambria Math" panose="02040503050406030204" pitchFamily="18" charset="0"/>
                      </a:rPr>
                      <m:t>𝟐</m:t>
                    </m:r>
                    <m:r>
                      <a:rPr lang="es-MX" sz="1100" b="1" i="1">
                        <a:latin typeface="Cambria Math" panose="02040503050406030204" pitchFamily="18" charset="0"/>
                      </a:rPr>
                      <m:t>=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𝟓𝟔</m:t>
                    </m:r>
                    <m:r>
                      <a:rPr lang="es-MX" sz="1100" b="1" i="1">
                        <a:latin typeface="Cambria Math" panose="02040503050406030204" pitchFamily="18" charset="0"/>
                      </a:rPr>
                      <m:t>𝑿</m:t>
                    </m:r>
                    <m:r>
                      <a:rPr lang="es-MX" sz="1100" b="1" i="1">
                        <a:latin typeface="Cambria Math" panose="02040503050406030204" pitchFamily="18" charset="0"/>
                      </a:rPr>
                      <m:t>𝟏</m:t>
                    </m:r>
                    <m:r>
                      <a:rPr lang="es-MX" sz="1100" b="1" i="1">
                        <a:latin typeface="Cambria Math" panose="02040503050406030204" pitchFamily="18" charset="0"/>
                      </a:rPr>
                      <m:t> + </m:t>
                    </m:r>
                    <m:r>
                      <a:rPr lang="es-MX" sz="1100" b="1" i="1">
                        <a:latin typeface="Cambria Math" panose="02040503050406030204" pitchFamily="18" charset="0"/>
                      </a:rPr>
                      <m:t>𝟑</m:t>
                    </m:r>
                    <m:r>
                      <a:rPr lang="es-MX" sz="1100" b="1" i="1">
                        <a:latin typeface="Cambria Math" panose="02040503050406030204" pitchFamily="18" charset="0"/>
                      </a:rPr>
                      <m:t>.</m:t>
                    </m:r>
                    <m:r>
                      <a:rPr lang="es-MX" sz="1100" b="1" i="1">
                        <a:latin typeface="Cambria Math" panose="02040503050406030204" pitchFamily="18" charset="0"/>
                      </a:rPr>
                      <m:t>𝟐𝟔</m:t>
                    </m:r>
                    <m:r>
                      <a:rPr lang="es-MX" sz="1100" b="1" i="1">
                        <a:latin typeface="Cambria Math" panose="02040503050406030204" pitchFamily="18" charset="0"/>
                      </a:rPr>
                      <m:t>𝑿</m:t>
                    </m:r>
                    <m:r>
                      <a:rPr lang="es-MX" sz="1100" b="1" i="1">
                        <a:latin typeface="Cambria Math" panose="02040503050406030204" pitchFamily="18" charset="0"/>
                      </a:rPr>
                      <m:t>𝟐</m:t>
                    </m:r>
                    <m:r>
                      <a:rPr lang="es-MX" sz="1100" b="1" i="1">
                        <a:latin typeface="Cambria Math" panose="02040503050406030204" pitchFamily="18" charset="0"/>
                      </a:rPr>
                      <m:t> +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𝟕𝟐</m:t>
                    </m:r>
                    <m:r>
                      <a:rPr lang="es-MX" sz="1100" b="1" i="1">
                        <a:latin typeface="Cambria Math" panose="02040503050406030204" pitchFamily="18" charset="0"/>
                      </a:rPr>
                      <m:t>𝑿</m:t>
                    </m:r>
                    <m:r>
                      <a:rPr lang="es-MX" sz="1100" b="1" i="1">
                        <a:latin typeface="Cambria Math" panose="02040503050406030204" pitchFamily="18" charset="0"/>
                      </a:rPr>
                      <m:t>𝟑</m:t>
                    </m:r>
                    <m:r>
                      <a:rPr lang="es-MX" sz="1100" b="1" i="1">
                        <a:latin typeface="Cambria Math" panose="02040503050406030204" pitchFamily="18" charset="0"/>
                      </a:rPr>
                      <m:t> + </m:t>
                    </m:r>
                    <m:r>
                      <a:rPr lang="es-MX" sz="1100" b="1" i="1">
                        <a:latin typeface="Cambria Math" panose="02040503050406030204" pitchFamily="18" charset="0"/>
                      </a:rPr>
                      <m:t>𝟏</m:t>
                    </m:r>
                    <m:r>
                      <a:rPr lang="es-MX" sz="1100" b="1" i="1">
                        <a:latin typeface="Cambria Math" panose="02040503050406030204" pitchFamily="18" charset="0"/>
                      </a:rPr>
                      <m:t>.</m:t>
                    </m:r>
                    <m:r>
                      <a:rPr lang="es-MX" sz="1100" b="1" i="1">
                        <a:latin typeface="Cambria Math" panose="02040503050406030204" pitchFamily="18" charset="0"/>
                      </a:rPr>
                      <m:t>𝟎𝟓</m:t>
                    </m:r>
                    <m:r>
                      <a:rPr lang="es-MX" sz="1100" b="1" i="1">
                        <a:latin typeface="Cambria Math" panose="02040503050406030204" pitchFamily="18" charset="0"/>
                      </a:rPr>
                      <m:t>𝑿</m:t>
                    </m:r>
                    <m:r>
                      <a:rPr lang="es-MX" sz="1100" b="1" i="1">
                        <a:latin typeface="Cambria Math" panose="02040503050406030204" pitchFamily="18" charset="0"/>
                      </a:rPr>
                      <m:t>𝟒</m:t>
                    </m:r>
                    <m:r>
                      <a:rPr lang="es-MX" sz="1100" b="1" i="1">
                        <a:latin typeface="Cambria Math" panose="02040503050406030204" pitchFamily="18" charset="0"/>
                      </a:rPr>
                      <m:t>.</m:t>
                    </m:r>
                  </m:oMath>
                </m:oMathPara>
              </a14:m>
              <a:endParaRPr lang="es-MX" sz="1100" b="1"/>
            </a:p>
          </xdr:txBody>
        </xdr:sp>
      </mc:Choice>
      <mc:Fallback xmlns="">
        <xdr:sp macro="" textlink="">
          <xdr:nvSpPr>
            <xdr:cNvPr id="11" name="CuadroTexto 10">
              <a:extLst>
                <a:ext uri="{FF2B5EF4-FFF2-40B4-BE49-F238E27FC236}">
                  <a16:creationId xmlns:a16="http://schemas.microsoft.com/office/drawing/2014/main" id="{E0123133-2840-4EDF-B4CB-B26E92FDB33A}"/>
                </a:ext>
              </a:extLst>
            </xdr:cNvPr>
            <xdr:cNvSpPr txBox="1"/>
          </xdr:nvSpPr>
          <xdr:spPr>
            <a:xfrm>
              <a:off x="4886740" y="190384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1" i="0">
                  <a:latin typeface="Cambria Math" panose="02040503050406030204" pitchFamily="18" charset="0"/>
                </a:rPr>
                <a:t>𝒁𝟐= 𝟔.𝟓𝟔𝑿𝟏 + 𝟑.𝟐𝟔𝑿𝟐 + 𝟔.𝟕𝟐𝑿𝟑 + 𝟏.𝟎𝟓𝑿𝟒.</a:t>
              </a:r>
              <a:endParaRPr lang="es-MX" sz="1100" b="1"/>
            </a:p>
          </xdr:txBody>
        </xdr:sp>
      </mc:Fallback>
    </mc:AlternateContent>
    <xdr:clientData/>
  </xdr:oneCellAnchor>
  <xdr:twoCellAnchor>
    <xdr:from>
      <xdr:col>2</xdr:col>
      <xdr:colOff>862220</xdr:colOff>
      <xdr:row>95</xdr:row>
      <xdr:rowOff>153644</xdr:rowOff>
    </xdr:from>
    <xdr:to>
      <xdr:col>6</xdr:col>
      <xdr:colOff>586067</xdr:colOff>
      <xdr:row>97</xdr:row>
      <xdr:rowOff>129210</xdr:rowOff>
    </xdr:to>
    <xdr:sp macro="" textlink="">
      <xdr:nvSpPr>
        <xdr:cNvPr id="12" name="Rectángulo: esquinas redondeadas 11">
          <a:extLst>
            <a:ext uri="{FF2B5EF4-FFF2-40B4-BE49-F238E27FC236}">
              <a16:creationId xmlns:a16="http://schemas.microsoft.com/office/drawing/2014/main" id="{911F8F71-1F25-4640-9A5B-FB15FDD90743}"/>
            </a:ext>
          </a:extLst>
        </xdr:cNvPr>
        <xdr:cNvSpPr/>
      </xdr:nvSpPr>
      <xdr:spPr>
        <a:xfrm>
          <a:off x="4767470" y="18946469"/>
          <a:ext cx="3381447" cy="356566"/>
        </a:xfrm>
        <a:prstGeom prst="roundRect">
          <a:avLst/>
        </a:prstGeom>
        <a:noFill/>
        <a:ln>
          <a:solidFill>
            <a:srgbClr val="C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190500</xdr:colOff>
      <xdr:row>109</xdr:row>
      <xdr:rowOff>114300</xdr:rowOff>
    </xdr:from>
    <xdr:to>
      <xdr:col>4</xdr:col>
      <xdr:colOff>781050</xdr:colOff>
      <xdr:row>121</xdr:row>
      <xdr:rowOff>133350</xdr:rowOff>
    </xdr:to>
    <xdr:graphicFrame macro="">
      <xdr:nvGraphicFramePr>
        <xdr:cNvPr id="13" name="Gráfico 12">
          <a:extLst>
            <a:ext uri="{FF2B5EF4-FFF2-40B4-BE49-F238E27FC236}">
              <a16:creationId xmlns:a16="http://schemas.microsoft.com/office/drawing/2014/main" id="{363C913D-907D-4E3A-86E1-E7B561CECB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109</xdr:row>
      <xdr:rowOff>114300</xdr:rowOff>
    </xdr:from>
    <xdr:to>
      <xdr:col>12</xdr:col>
      <xdr:colOff>180975</xdr:colOff>
      <xdr:row>121</xdr:row>
      <xdr:rowOff>133350</xdr:rowOff>
    </xdr:to>
    <xdr:graphicFrame macro="">
      <xdr:nvGraphicFramePr>
        <xdr:cNvPr id="14" name="Gráfico 13">
          <a:extLst>
            <a:ext uri="{FF2B5EF4-FFF2-40B4-BE49-F238E27FC236}">
              <a16:creationId xmlns:a16="http://schemas.microsoft.com/office/drawing/2014/main" id="{7B915C34-FCE7-4D4F-A034-3AE7C3B7A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142874</xdr:colOff>
      <xdr:row>0</xdr:row>
      <xdr:rowOff>69159</xdr:rowOff>
    </xdr:from>
    <xdr:to>
      <xdr:col>0</xdr:col>
      <xdr:colOff>574368</xdr:colOff>
      <xdr:row>1</xdr:row>
      <xdr:rowOff>186420</xdr:rowOff>
    </xdr:to>
    <xdr:pic>
      <xdr:nvPicPr>
        <xdr:cNvPr id="2" name="Imagen 1">
          <a:extLst>
            <a:ext uri="{FF2B5EF4-FFF2-40B4-BE49-F238E27FC236}">
              <a16:creationId xmlns:a16="http://schemas.microsoft.com/office/drawing/2014/main" id="{931515C1-5E28-4593-A89C-E6AD5B179C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4" y="69159"/>
          <a:ext cx="431494" cy="431586"/>
        </a:xfrm>
        <a:prstGeom prst="rect">
          <a:avLst/>
        </a:prstGeom>
      </xdr:spPr>
    </xdr:pic>
    <xdr:clientData/>
  </xdr:twoCellAnchor>
  <xdr:twoCellAnchor>
    <xdr:from>
      <xdr:col>0</xdr:col>
      <xdr:colOff>2749823</xdr:colOff>
      <xdr:row>3</xdr:row>
      <xdr:rowOff>8284</xdr:rowOff>
    </xdr:from>
    <xdr:to>
      <xdr:col>6</xdr:col>
      <xdr:colOff>530084</xdr:colOff>
      <xdr:row>10</xdr:row>
      <xdr:rowOff>1</xdr:rowOff>
    </xdr:to>
    <xdr:sp macro="" textlink="">
      <xdr:nvSpPr>
        <xdr:cNvPr id="3" name="CuadroTexto 2">
          <a:extLst>
            <a:ext uri="{FF2B5EF4-FFF2-40B4-BE49-F238E27FC236}">
              <a16:creationId xmlns:a16="http://schemas.microsoft.com/office/drawing/2014/main" id="{7C8C86BE-3F3E-4E96-B920-E0EBBA899C10}"/>
            </a:ext>
          </a:extLst>
        </xdr:cNvPr>
        <xdr:cNvSpPr txBox="1"/>
      </xdr:nvSpPr>
      <xdr:spPr>
        <a:xfrm>
          <a:off x="2749823" y="760759"/>
          <a:ext cx="5343111" cy="1363317"/>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000" b="0" i="0" u="none" strike="noStrike">
            <a:solidFill>
              <a:schemeClr val="tx1">
                <a:lumMod val="75000"/>
                <a:lumOff val="25000"/>
              </a:schemeClr>
            </a:solidFill>
            <a:effectLst/>
            <a:latin typeface="+mj-lt"/>
            <a:ea typeface="+mn-ea"/>
            <a:cs typeface="+mn-cs"/>
          </a:endParaRPr>
        </a:p>
        <a:p>
          <a:endParaRPr lang="es-MX" sz="1200" b="0" i="0" u="none" strike="noStrike">
            <a:solidFill>
              <a:schemeClr val="tx1">
                <a:lumMod val="75000"/>
                <a:lumOff val="25000"/>
              </a:schemeClr>
            </a:solidFill>
            <a:effectLst/>
            <a:latin typeface="+mj-lt"/>
            <a:ea typeface="+mn-ea"/>
            <a:cs typeface="+mn-cs"/>
          </a:endParaRPr>
        </a:p>
        <a:p>
          <a:endParaRPr lang="es-MX" sz="600" b="0" i="0" u="none" strike="noStrike">
            <a:solidFill>
              <a:schemeClr val="tx1">
                <a:lumMod val="75000"/>
                <a:lumOff val="25000"/>
              </a:schemeClr>
            </a:solidFill>
            <a:effectLst/>
            <a:latin typeface="+mj-lt"/>
            <a:ea typeface="+mn-ea"/>
            <a:cs typeface="+mn-cs"/>
          </a:endParaRPr>
        </a:p>
        <a:p>
          <a:r>
            <a:rPr lang="es-MX" sz="1000" b="0" i="0" u="none" strike="noStrike">
              <a:solidFill>
                <a:schemeClr val="tx1">
                  <a:lumMod val="75000"/>
                  <a:lumOff val="25000"/>
                </a:schemeClr>
              </a:solidFill>
              <a:effectLst/>
              <a:latin typeface="+mj-lt"/>
              <a:ea typeface="+mn-ea"/>
              <a:cs typeface="+mn-cs"/>
            </a:rPr>
            <a:t>Si tu proyecto tiene </a:t>
          </a:r>
          <a:r>
            <a:rPr lang="es-MX" sz="1000" b="1" i="0" u="none" strike="noStrike">
              <a:solidFill>
                <a:schemeClr val="tx1">
                  <a:lumMod val="75000"/>
                  <a:lumOff val="25000"/>
                </a:schemeClr>
              </a:solidFill>
              <a:effectLst/>
              <a:latin typeface="+mj-lt"/>
              <a:ea typeface="+mn-ea"/>
              <a:cs typeface="+mn-cs"/>
            </a:rPr>
            <a:t>varios años de vida </a:t>
          </a:r>
          <a:r>
            <a:rPr lang="es-MX" sz="1000" b="0" i="0" u="none" strike="noStrike">
              <a:solidFill>
                <a:schemeClr val="tx1">
                  <a:lumMod val="75000"/>
                  <a:lumOff val="25000"/>
                </a:schemeClr>
              </a:solidFill>
              <a:effectLst/>
              <a:latin typeface="+mj-lt"/>
              <a:ea typeface="+mn-ea"/>
              <a:cs typeface="+mn-cs"/>
            </a:rPr>
            <a:t>(por ejemplo 3 años), evaluaremos tu negocio de forma anual y mensual (</a:t>
          </a:r>
          <a:r>
            <a:rPr lang="es-MX" sz="1000" b="1" i="0" u="none" strike="noStrike">
              <a:solidFill>
                <a:schemeClr val="tx1">
                  <a:lumMod val="75000"/>
                  <a:lumOff val="25000"/>
                </a:schemeClr>
              </a:solidFill>
              <a:effectLst/>
              <a:latin typeface="+mj-lt"/>
              <a:ea typeface="+mn-ea"/>
              <a:cs typeface="+mn-cs"/>
            </a:rPr>
            <a:t>secciones 1 y 2 </a:t>
          </a:r>
          <a:r>
            <a:rPr lang="es-MX" sz="1000" b="0" i="0" u="none" strike="noStrike">
              <a:solidFill>
                <a:schemeClr val="tx1">
                  <a:lumMod val="75000"/>
                  <a:lumOff val="25000"/>
                </a:schemeClr>
              </a:solidFill>
              <a:effectLst/>
              <a:latin typeface="+mj-lt"/>
              <a:ea typeface="+mn-ea"/>
              <a:cs typeface="+mn-cs"/>
            </a:rPr>
            <a:t>respectivamente).</a:t>
          </a:r>
        </a:p>
        <a:p>
          <a:endParaRPr lang="es-MX" sz="700" b="0" i="0" u="none" strike="noStrike">
            <a:solidFill>
              <a:schemeClr val="tx1">
                <a:lumMod val="75000"/>
                <a:lumOff val="25000"/>
              </a:schemeClr>
            </a:solidFill>
            <a:effectLst/>
            <a:latin typeface="+mj-lt"/>
            <a:ea typeface="+mn-ea"/>
            <a:cs typeface="+mn-cs"/>
          </a:endParaRPr>
        </a:p>
        <a:p>
          <a:r>
            <a:rPr lang="es-MX" sz="1000" b="0" i="0" u="none" strike="noStrike">
              <a:solidFill>
                <a:schemeClr val="tx1">
                  <a:lumMod val="75000"/>
                  <a:lumOff val="25000"/>
                </a:schemeClr>
              </a:solidFill>
              <a:effectLst/>
              <a:latin typeface="+mj-lt"/>
              <a:ea typeface="+mn-ea"/>
              <a:cs typeface="+mn-cs"/>
            </a:rPr>
            <a:t>Si tienes </a:t>
          </a:r>
          <a:r>
            <a:rPr lang="es-MX" sz="1000" b="1" i="0" u="none" strike="noStrike">
              <a:solidFill>
                <a:schemeClr val="tx1">
                  <a:lumMod val="75000"/>
                  <a:lumOff val="25000"/>
                </a:schemeClr>
              </a:solidFill>
              <a:effectLst/>
              <a:latin typeface="+mj-lt"/>
              <a:ea typeface="+mn-ea"/>
              <a:cs typeface="+mn-cs"/>
            </a:rPr>
            <a:t>menos de 1 año </a:t>
          </a:r>
          <a:r>
            <a:rPr lang="es-MX" sz="1000" b="0" i="0" u="none" strike="noStrike">
              <a:solidFill>
                <a:schemeClr val="tx1">
                  <a:lumMod val="75000"/>
                  <a:lumOff val="25000"/>
                </a:schemeClr>
              </a:solidFill>
              <a:effectLst/>
              <a:latin typeface="+mj-lt"/>
              <a:ea typeface="+mn-ea"/>
              <a:cs typeface="+mn-cs"/>
            </a:rPr>
            <a:t>con tu negocio (por ejemplo 5 meses), pasa directamente a la </a:t>
          </a:r>
          <a:r>
            <a:rPr lang="es-MX" sz="1000" b="1" i="0" u="none" strike="noStrike">
              <a:solidFill>
                <a:schemeClr val="tx1">
                  <a:lumMod val="75000"/>
                  <a:lumOff val="25000"/>
                </a:schemeClr>
              </a:solidFill>
              <a:effectLst/>
              <a:latin typeface="+mj-lt"/>
              <a:ea typeface="+mn-ea"/>
              <a:cs typeface="+mn-cs"/>
            </a:rPr>
            <a:t>sección 2 </a:t>
          </a:r>
          <a:r>
            <a:rPr lang="es-MX" sz="1000" b="0" i="0" u="none" strike="noStrike">
              <a:solidFill>
                <a:schemeClr val="tx1">
                  <a:lumMod val="75000"/>
                  <a:lumOff val="25000"/>
                </a:schemeClr>
              </a:solidFill>
              <a:effectLst/>
              <a:latin typeface="+mj-lt"/>
              <a:ea typeface="+mn-ea"/>
              <a:cs typeface="+mn-cs"/>
            </a:rPr>
            <a:t>(más abajo) en esta misma hoja.</a:t>
          </a:r>
          <a:r>
            <a:rPr lang="es-MX" sz="1000">
              <a:solidFill>
                <a:schemeClr val="tx1">
                  <a:lumMod val="75000"/>
                  <a:lumOff val="25000"/>
                </a:schemeClr>
              </a:solidFill>
              <a:latin typeface="+mj-lt"/>
            </a:rPr>
            <a:t> </a:t>
          </a:r>
        </a:p>
      </xdr:txBody>
    </xdr:sp>
    <xdr:clientData/>
  </xdr:twoCellAnchor>
  <xdr:twoCellAnchor>
    <xdr:from>
      <xdr:col>2</xdr:col>
      <xdr:colOff>563216</xdr:colOff>
      <xdr:row>3</xdr:row>
      <xdr:rowOff>107676</xdr:rowOff>
    </xdr:from>
    <xdr:to>
      <xdr:col>4</xdr:col>
      <xdr:colOff>480390</xdr:colOff>
      <xdr:row>5</xdr:row>
      <xdr:rowOff>8285</xdr:rowOff>
    </xdr:to>
    <xdr:sp macro="" textlink="">
      <xdr:nvSpPr>
        <xdr:cNvPr id="4" name="Rectángulo: esquinas redondeadas 3">
          <a:extLst>
            <a:ext uri="{FF2B5EF4-FFF2-40B4-BE49-F238E27FC236}">
              <a16:creationId xmlns:a16="http://schemas.microsoft.com/office/drawing/2014/main" id="{E79EB671-897C-4676-A8DA-C9BC6CC95995}"/>
            </a:ext>
          </a:extLst>
        </xdr:cNvPr>
        <xdr:cNvSpPr/>
      </xdr:nvSpPr>
      <xdr:spPr>
        <a:xfrm>
          <a:off x="4468466" y="860151"/>
          <a:ext cx="1745974" cy="291134"/>
        </a:xfrm>
        <a:prstGeom prst="roundRect">
          <a:avLst>
            <a:gd name="adj" fmla="val 50000"/>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200" b="1"/>
        </a:p>
      </xdr:txBody>
    </xdr:sp>
    <xdr:clientData/>
  </xdr:twoCellAnchor>
  <xdr:twoCellAnchor>
    <xdr:from>
      <xdr:col>2</xdr:col>
      <xdr:colOff>563215</xdr:colOff>
      <xdr:row>3</xdr:row>
      <xdr:rowOff>115958</xdr:rowOff>
    </xdr:from>
    <xdr:to>
      <xdr:col>4</xdr:col>
      <xdr:colOff>472107</xdr:colOff>
      <xdr:row>5</xdr:row>
      <xdr:rowOff>33132</xdr:rowOff>
    </xdr:to>
    <xdr:sp macro="" textlink="">
      <xdr:nvSpPr>
        <xdr:cNvPr id="5" name="CuadroTexto 4">
          <a:extLst>
            <a:ext uri="{FF2B5EF4-FFF2-40B4-BE49-F238E27FC236}">
              <a16:creationId xmlns:a16="http://schemas.microsoft.com/office/drawing/2014/main" id="{6C68D10B-6455-43DE-94F1-0B54E137DE27}"/>
            </a:ext>
          </a:extLst>
        </xdr:cNvPr>
        <xdr:cNvSpPr txBox="1"/>
      </xdr:nvSpPr>
      <xdr:spPr>
        <a:xfrm>
          <a:off x="4468465" y="868433"/>
          <a:ext cx="1737692" cy="30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tx1">
                  <a:lumMod val="85000"/>
                  <a:lumOff val="15000"/>
                </a:schemeClr>
              </a:solidFill>
            </a:rPr>
            <a:t>Descripción</a:t>
          </a:r>
        </a:p>
      </xdr:txBody>
    </xdr:sp>
    <xdr:clientData/>
  </xdr:twoCellAnchor>
  <xdr:twoCellAnchor>
    <xdr:from>
      <xdr:col>0</xdr:col>
      <xdr:colOff>218659</xdr:colOff>
      <xdr:row>2</xdr:row>
      <xdr:rowOff>185531</xdr:rowOff>
    </xdr:from>
    <xdr:to>
      <xdr:col>0</xdr:col>
      <xdr:colOff>2476501</xdr:colOff>
      <xdr:row>9</xdr:row>
      <xdr:rowOff>177248</xdr:rowOff>
    </xdr:to>
    <xdr:sp macro="" textlink="">
      <xdr:nvSpPr>
        <xdr:cNvPr id="6" name="CuadroTexto 5">
          <a:extLst>
            <a:ext uri="{FF2B5EF4-FFF2-40B4-BE49-F238E27FC236}">
              <a16:creationId xmlns:a16="http://schemas.microsoft.com/office/drawing/2014/main" id="{71205D93-E898-44A0-944D-7B92931D7061}"/>
            </a:ext>
          </a:extLst>
        </xdr:cNvPr>
        <xdr:cNvSpPr txBox="1"/>
      </xdr:nvSpPr>
      <xdr:spPr>
        <a:xfrm>
          <a:off x="218659" y="747506"/>
          <a:ext cx="2257842" cy="1363317"/>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500" b="0" i="0" u="none" strike="noStrike">
            <a:solidFill>
              <a:schemeClr val="tx1">
                <a:lumMod val="75000"/>
                <a:lumOff val="25000"/>
              </a:schemeClr>
            </a:solidFill>
            <a:effectLst/>
            <a:latin typeface="+mj-lt"/>
            <a:ea typeface="+mn-ea"/>
            <a:cs typeface="+mn-cs"/>
          </a:endParaRPr>
        </a:p>
        <a:p>
          <a:pPr algn="ctr"/>
          <a:r>
            <a:rPr lang="es-MX" sz="1000">
              <a:solidFill>
                <a:schemeClr val="tx1">
                  <a:lumMod val="75000"/>
                  <a:lumOff val="25000"/>
                </a:schemeClr>
              </a:solidFill>
              <a:latin typeface="+mj-lt"/>
            </a:rPr>
            <a:t>Los</a:t>
          </a:r>
          <a:r>
            <a:rPr lang="es-MX" sz="1000" baseline="0">
              <a:solidFill>
                <a:schemeClr val="tx1">
                  <a:lumMod val="75000"/>
                  <a:lumOff val="25000"/>
                </a:schemeClr>
              </a:solidFill>
              <a:latin typeface="+mj-lt"/>
            </a:rPr>
            <a:t> siguientes cálculos te serán útiles si registras tus finanzas mediante </a:t>
          </a:r>
          <a:r>
            <a:rPr lang="es-MX" sz="1000" b="1" baseline="0">
              <a:solidFill>
                <a:schemeClr val="tx1">
                  <a:lumMod val="75000"/>
                  <a:lumOff val="25000"/>
                </a:schemeClr>
              </a:solidFill>
              <a:latin typeface="+mj-lt"/>
            </a:rPr>
            <a:t>Excel, Aplicaciones, Software, entre otros.</a:t>
          </a:r>
          <a:endParaRPr lang="es-MX" sz="1000">
            <a:solidFill>
              <a:schemeClr val="tx1">
                <a:lumMod val="75000"/>
                <a:lumOff val="25000"/>
              </a:schemeClr>
            </a:solidFill>
            <a:latin typeface="+mj-lt"/>
          </a:endParaRPr>
        </a:p>
      </xdr:txBody>
    </xdr:sp>
    <xdr:clientData/>
  </xdr:twoCellAnchor>
  <xdr:oneCellAnchor>
    <xdr:from>
      <xdr:col>3</xdr:col>
      <xdr:colOff>67090</xdr:colOff>
      <xdr:row>77</xdr:row>
      <xdr:rowOff>55079</xdr:rowOff>
    </xdr:from>
    <xdr:ext cx="3174652" cy="172227"/>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AF6FBE7A-E779-41F6-9488-5FB0F07193CD}"/>
                </a:ext>
              </a:extLst>
            </xdr:cNvPr>
            <xdr:cNvSpPr txBox="1"/>
          </xdr:nvSpPr>
          <xdr:spPr>
            <a:xfrm>
              <a:off x="4886740" y="76846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1" i="1">
                        <a:latin typeface="Cambria Math" panose="02040503050406030204" pitchFamily="18" charset="0"/>
                      </a:rPr>
                      <m:t>𝒁</m:t>
                    </m:r>
                    <m:r>
                      <a:rPr lang="es-MX" sz="1100" b="1" i="1">
                        <a:latin typeface="Cambria Math" panose="02040503050406030204" pitchFamily="18" charset="0"/>
                      </a:rPr>
                      <m:t>𝟐</m:t>
                    </m:r>
                    <m:r>
                      <a:rPr lang="es-MX" sz="1100" b="1" i="1">
                        <a:latin typeface="Cambria Math" panose="02040503050406030204" pitchFamily="18" charset="0"/>
                      </a:rPr>
                      <m:t>=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𝟓𝟔</m:t>
                    </m:r>
                    <m:r>
                      <a:rPr lang="es-MX" sz="1100" b="1" i="1">
                        <a:latin typeface="Cambria Math" panose="02040503050406030204" pitchFamily="18" charset="0"/>
                      </a:rPr>
                      <m:t>𝑿</m:t>
                    </m:r>
                    <m:r>
                      <a:rPr lang="es-MX" sz="1100" b="1" i="1">
                        <a:latin typeface="Cambria Math" panose="02040503050406030204" pitchFamily="18" charset="0"/>
                      </a:rPr>
                      <m:t>𝟏</m:t>
                    </m:r>
                    <m:r>
                      <a:rPr lang="es-MX" sz="1100" b="1" i="1">
                        <a:latin typeface="Cambria Math" panose="02040503050406030204" pitchFamily="18" charset="0"/>
                      </a:rPr>
                      <m:t> + </m:t>
                    </m:r>
                    <m:r>
                      <a:rPr lang="es-MX" sz="1100" b="1" i="1">
                        <a:latin typeface="Cambria Math" panose="02040503050406030204" pitchFamily="18" charset="0"/>
                      </a:rPr>
                      <m:t>𝟑</m:t>
                    </m:r>
                    <m:r>
                      <a:rPr lang="es-MX" sz="1100" b="1" i="1">
                        <a:latin typeface="Cambria Math" panose="02040503050406030204" pitchFamily="18" charset="0"/>
                      </a:rPr>
                      <m:t>.</m:t>
                    </m:r>
                    <m:r>
                      <a:rPr lang="es-MX" sz="1100" b="1" i="1">
                        <a:latin typeface="Cambria Math" panose="02040503050406030204" pitchFamily="18" charset="0"/>
                      </a:rPr>
                      <m:t>𝟐𝟔</m:t>
                    </m:r>
                    <m:r>
                      <a:rPr lang="es-MX" sz="1100" b="1" i="1">
                        <a:latin typeface="Cambria Math" panose="02040503050406030204" pitchFamily="18" charset="0"/>
                      </a:rPr>
                      <m:t>𝑿</m:t>
                    </m:r>
                    <m:r>
                      <a:rPr lang="es-MX" sz="1100" b="1" i="1">
                        <a:latin typeface="Cambria Math" panose="02040503050406030204" pitchFamily="18" charset="0"/>
                      </a:rPr>
                      <m:t>𝟐</m:t>
                    </m:r>
                    <m:r>
                      <a:rPr lang="es-MX" sz="1100" b="1" i="1">
                        <a:latin typeface="Cambria Math" panose="02040503050406030204" pitchFamily="18" charset="0"/>
                      </a:rPr>
                      <m:t> +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𝟕𝟐</m:t>
                    </m:r>
                    <m:r>
                      <a:rPr lang="es-MX" sz="1100" b="1" i="1">
                        <a:latin typeface="Cambria Math" panose="02040503050406030204" pitchFamily="18" charset="0"/>
                      </a:rPr>
                      <m:t>𝑿</m:t>
                    </m:r>
                    <m:r>
                      <a:rPr lang="es-MX" sz="1100" b="1" i="1">
                        <a:latin typeface="Cambria Math" panose="02040503050406030204" pitchFamily="18" charset="0"/>
                      </a:rPr>
                      <m:t>𝟑</m:t>
                    </m:r>
                    <m:r>
                      <a:rPr lang="es-MX" sz="1100" b="1" i="1">
                        <a:latin typeface="Cambria Math" panose="02040503050406030204" pitchFamily="18" charset="0"/>
                      </a:rPr>
                      <m:t> + </m:t>
                    </m:r>
                    <m:r>
                      <a:rPr lang="es-MX" sz="1100" b="1" i="1">
                        <a:latin typeface="Cambria Math" panose="02040503050406030204" pitchFamily="18" charset="0"/>
                      </a:rPr>
                      <m:t>𝟏</m:t>
                    </m:r>
                    <m:r>
                      <a:rPr lang="es-MX" sz="1100" b="1" i="1">
                        <a:latin typeface="Cambria Math" panose="02040503050406030204" pitchFamily="18" charset="0"/>
                      </a:rPr>
                      <m:t>.</m:t>
                    </m:r>
                    <m:r>
                      <a:rPr lang="es-MX" sz="1100" b="1" i="1">
                        <a:latin typeface="Cambria Math" panose="02040503050406030204" pitchFamily="18" charset="0"/>
                      </a:rPr>
                      <m:t>𝟎𝟓</m:t>
                    </m:r>
                    <m:r>
                      <a:rPr lang="es-MX" sz="1100" b="1" i="1">
                        <a:latin typeface="Cambria Math" panose="02040503050406030204" pitchFamily="18" charset="0"/>
                      </a:rPr>
                      <m:t>𝑿</m:t>
                    </m:r>
                    <m:r>
                      <a:rPr lang="es-MX" sz="1100" b="1" i="1">
                        <a:latin typeface="Cambria Math" panose="02040503050406030204" pitchFamily="18" charset="0"/>
                      </a:rPr>
                      <m:t>𝟒</m:t>
                    </m:r>
                    <m:r>
                      <a:rPr lang="es-MX" sz="1100" b="1" i="1">
                        <a:latin typeface="Cambria Math" panose="02040503050406030204" pitchFamily="18" charset="0"/>
                      </a:rPr>
                      <m:t>.</m:t>
                    </m:r>
                  </m:oMath>
                </m:oMathPara>
              </a14:m>
              <a:endParaRPr lang="es-MX" sz="1100" b="1"/>
            </a:p>
          </xdr:txBody>
        </xdr:sp>
      </mc:Choice>
      <mc:Fallback xmlns="">
        <xdr:sp macro="" textlink="">
          <xdr:nvSpPr>
            <xdr:cNvPr id="8" name="CuadroTexto 7">
              <a:extLst>
                <a:ext uri="{FF2B5EF4-FFF2-40B4-BE49-F238E27FC236}">
                  <a16:creationId xmlns:a16="http://schemas.microsoft.com/office/drawing/2014/main" id="{AF6FBE7A-E779-41F6-9488-5FB0F07193CD}"/>
                </a:ext>
              </a:extLst>
            </xdr:cNvPr>
            <xdr:cNvSpPr txBox="1"/>
          </xdr:nvSpPr>
          <xdr:spPr>
            <a:xfrm>
              <a:off x="4886740" y="76846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1" i="0">
                  <a:latin typeface="Cambria Math" panose="02040503050406030204" pitchFamily="18" charset="0"/>
                </a:rPr>
                <a:t>𝒁𝟐= 𝟔.𝟓𝟔𝑿𝟏 + 𝟑.𝟐𝟔𝑿𝟐 + 𝟔.𝟕𝟐𝑿𝟑 + 𝟏.𝟎𝟓𝑿𝟒.</a:t>
              </a:r>
              <a:endParaRPr lang="es-MX" sz="1100" b="1"/>
            </a:p>
          </xdr:txBody>
        </xdr:sp>
      </mc:Fallback>
    </mc:AlternateContent>
    <xdr:clientData/>
  </xdr:oneCellAnchor>
  <xdr:twoCellAnchor>
    <xdr:from>
      <xdr:col>2</xdr:col>
      <xdr:colOff>862220</xdr:colOff>
      <xdr:row>76</xdr:row>
      <xdr:rowOff>153644</xdr:rowOff>
    </xdr:from>
    <xdr:to>
      <xdr:col>6</xdr:col>
      <xdr:colOff>586067</xdr:colOff>
      <xdr:row>78</xdr:row>
      <xdr:rowOff>129210</xdr:rowOff>
    </xdr:to>
    <xdr:sp macro="" textlink="">
      <xdr:nvSpPr>
        <xdr:cNvPr id="9" name="Rectángulo: esquinas redondeadas 8">
          <a:extLst>
            <a:ext uri="{FF2B5EF4-FFF2-40B4-BE49-F238E27FC236}">
              <a16:creationId xmlns:a16="http://schemas.microsoft.com/office/drawing/2014/main" id="{93F21061-3B4E-484E-9B1C-E5DB1EFF690B}"/>
            </a:ext>
          </a:extLst>
        </xdr:cNvPr>
        <xdr:cNvSpPr/>
      </xdr:nvSpPr>
      <xdr:spPr>
        <a:xfrm>
          <a:off x="4767470" y="7592669"/>
          <a:ext cx="3381447" cy="356566"/>
        </a:xfrm>
        <a:prstGeom prst="roundRect">
          <a:avLst/>
        </a:prstGeom>
        <a:noFill/>
        <a:ln>
          <a:solidFill>
            <a:srgbClr val="C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152400</xdr:colOff>
      <xdr:row>89</xdr:row>
      <xdr:rowOff>190500</xdr:rowOff>
    </xdr:from>
    <xdr:to>
      <xdr:col>3</xdr:col>
      <xdr:colOff>800100</xdr:colOff>
      <xdr:row>102</xdr:row>
      <xdr:rowOff>19050</xdr:rowOff>
    </xdr:to>
    <xdr:graphicFrame macro="">
      <xdr:nvGraphicFramePr>
        <xdr:cNvPr id="10" name="Gráfico 9">
          <a:extLst>
            <a:ext uri="{FF2B5EF4-FFF2-40B4-BE49-F238E27FC236}">
              <a16:creationId xmlns:a16="http://schemas.microsoft.com/office/drawing/2014/main" id="{CC4C96EB-2DA5-4216-A028-4C345F8A3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3</xdr:col>
      <xdr:colOff>67090</xdr:colOff>
      <xdr:row>183</xdr:row>
      <xdr:rowOff>55079</xdr:rowOff>
    </xdr:from>
    <xdr:ext cx="3174652" cy="172227"/>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AEDE002E-1A40-40B8-A9D8-72B28C71C08C}"/>
                </a:ext>
              </a:extLst>
            </xdr:cNvPr>
            <xdr:cNvSpPr txBox="1"/>
          </xdr:nvSpPr>
          <xdr:spPr>
            <a:xfrm>
              <a:off x="4886740" y="190384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1" i="1">
                        <a:latin typeface="Cambria Math" panose="02040503050406030204" pitchFamily="18" charset="0"/>
                      </a:rPr>
                      <m:t>𝒁</m:t>
                    </m:r>
                    <m:r>
                      <a:rPr lang="es-MX" sz="1100" b="1" i="1">
                        <a:latin typeface="Cambria Math" panose="02040503050406030204" pitchFamily="18" charset="0"/>
                      </a:rPr>
                      <m:t>𝟐</m:t>
                    </m:r>
                    <m:r>
                      <a:rPr lang="es-MX" sz="1100" b="1" i="1">
                        <a:latin typeface="Cambria Math" panose="02040503050406030204" pitchFamily="18" charset="0"/>
                      </a:rPr>
                      <m:t>=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𝟓𝟔</m:t>
                    </m:r>
                    <m:r>
                      <a:rPr lang="es-MX" sz="1100" b="1" i="1">
                        <a:latin typeface="Cambria Math" panose="02040503050406030204" pitchFamily="18" charset="0"/>
                      </a:rPr>
                      <m:t>𝑿</m:t>
                    </m:r>
                    <m:r>
                      <a:rPr lang="es-MX" sz="1100" b="1" i="1">
                        <a:latin typeface="Cambria Math" panose="02040503050406030204" pitchFamily="18" charset="0"/>
                      </a:rPr>
                      <m:t>𝟏</m:t>
                    </m:r>
                    <m:r>
                      <a:rPr lang="es-MX" sz="1100" b="1" i="1">
                        <a:latin typeface="Cambria Math" panose="02040503050406030204" pitchFamily="18" charset="0"/>
                      </a:rPr>
                      <m:t> + </m:t>
                    </m:r>
                    <m:r>
                      <a:rPr lang="es-MX" sz="1100" b="1" i="1">
                        <a:latin typeface="Cambria Math" panose="02040503050406030204" pitchFamily="18" charset="0"/>
                      </a:rPr>
                      <m:t>𝟑</m:t>
                    </m:r>
                    <m:r>
                      <a:rPr lang="es-MX" sz="1100" b="1" i="1">
                        <a:latin typeface="Cambria Math" panose="02040503050406030204" pitchFamily="18" charset="0"/>
                      </a:rPr>
                      <m:t>.</m:t>
                    </m:r>
                    <m:r>
                      <a:rPr lang="es-MX" sz="1100" b="1" i="1">
                        <a:latin typeface="Cambria Math" panose="02040503050406030204" pitchFamily="18" charset="0"/>
                      </a:rPr>
                      <m:t>𝟐𝟔</m:t>
                    </m:r>
                    <m:r>
                      <a:rPr lang="es-MX" sz="1100" b="1" i="1">
                        <a:latin typeface="Cambria Math" panose="02040503050406030204" pitchFamily="18" charset="0"/>
                      </a:rPr>
                      <m:t>𝑿</m:t>
                    </m:r>
                    <m:r>
                      <a:rPr lang="es-MX" sz="1100" b="1" i="1">
                        <a:latin typeface="Cambria Math" panose="02040503050406030204" pitchFamily="18" charset="0"/>
                      </a:rPr>
                      <m:t>𝟐</m:t>
                    </m:r>
                    <m:r>
                      <a:rPr lang="es-MX" sz="1100" b="1" i="1">
                        <a:latin typeface="Cambria Math" panose="02040503050406030204" pitchFamily="18" charset="0"/>
                      </a:rPr>
                      <m:t> +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𝟕𝟐</m:t>
                    </m:r>
                    <m:r>
                      <a:rPr lang="es-MX" sz="1100" b="1" i="1">
                        <a:latin typeface="Cambria Math" panose="02040503050406030204" pitchFamily="18" charset="0"/>
                      </a:rPr>
                      <m:t>𝑿</m:t>
                    </m:r>
                    <m:r>
                      <a:rPr lang="es-MX" sz="1100" b="1" i="1">
                        <a:latin typeface="Cambria Math" panose="02040503050406030204" pitchFamily="18" charset="0"/>
                      </a:rPr>
                      <m:t>𝟑</m:t>
                    </m:r>
                    <m:r>
                      <a:rPr lang="es-MX" sz="1100" b="1" i="1">
                        <a:latin typeface="Cambria Math" panose="02040503050406030204" pitchFamily="18" charset="0"/>
                      </a:rPr>
                      <m:t> + </m:t>
                    </m:r>
                    <m:r>
                      <a:rPr lang="es-MX" sz="1100" b="1" i="1">
                        <a:latin typeface="Cambria Math" panose="02040503050406030204" pitchFamily="18" charset="0"/>
                      </a:rPr>
                      <m:t>𝟏</m:t>
                    </m:r>
                    <m:r>
                      <a:rPr lang="es-MX" sz="1100" b="1" i="1">
                        <a:latin typeface="Cambria Math" panose="02040503050406030204" pitchFamily="18" charset="0"/>
                      </a:rPr>
                      <m:t>.</m:t>
                    </m:r>
                    <m:r>
                      <a:rPr lang="es-MX" sz="1100" b="1" i="1">
                        <a:latin typeface="Cambria Math" panose="02040503050406030204" pitchFamily="18" charset="0"/>
                      </a:rPr>
                      <m:t>𝟎𝟓</m:t>
                    </m:r>
                    <m:r>
                      <a:rPr lang="es-MX" sz="1100" b="1" i="1">
                        <a:latin typeface="Cambria Math" panose="02040503050406030204" pitchFamily="18" charset="0"/>
                      </a:rPr>
                      <m:t>𝑿</m:t>
                    </m:r>
                    <m:r>
                      <a:rPr lang="es-MX" sz="1100" b="1" i="1">
                        <a:latin typeface="Cambria Math" panose="02040503050406030204" pitchFamily="18" charset="0"/>
                      </a:rPr>
                      <m:t>𝟒</m:t>
                    </m:r>
                    <m:r>
                      <a:rPr lang="es-MX" sz="1100" b="1" i="1">
                        <a:latin typeface="Cambria Math" panose="02040503050406030204" pitchFamily="18" charset="0"/>
                      </a:rPr>
                      <m:t>.</m:t>
                    </m:r>
                  </m:oMath>
                </m:oMathPara>
              </a14:m>
              <a:endParaRPr lang="es-MX" sz="1100" b="1"/>
            </a:p>
          </xdr:txBody>
        </xdr:sp>
      </mc:Choice>
      <mc:Fallback xmlns="">
        <xdr:sp macro="" textlink="">
          <xdr:nvSpPr>
            <xdr:cNvPr id="11" name="CuadroTexto 10">
              <a:extLst>
                <a:ext uri="{FF2B5EF4-FFF2-40B4-BE49-F238E27FC236}">
                  <a16:creationId xmlns:a16="http://schemas.microsoft.com/office/drawing/2014/main" id="{AEDE002E-1A40-40B8-A9D8-72B28C71C08C}"/>
                </a:ext>
              </a:extLst>
            </xdr:cNvPr>
            <xdr:cNvSpPr txBox="1"/>
          </xdr:nvSpPr>
          <xdr:spPr>
            <a:xfrm>
              <a:off x="4886740" y="190384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1" i="0">
                  <a:latin typeface="Cambria Math" panose="02040503050406030204" pitchFamily="18" charset="0"/>
                </a:rPr>
                <a:t>𝒁𝟐= 𝟔.𝟓𝟔𝑿𝟏 + 𝟑.𝟐𝟔𝑿𝟐 + 𝟔.𝟕𝟐𝑿𝟑 + 𝟏.𝟎𝟓𝑿𝟒.</a:t>
              </a:r>
              <a:endParaRPr lang="es-MX" sz="1100" b="1"/>
            </a:p>
          </xdr:txBody>
        </xdr:sp>
      </mc:Fallback>
    </mc:AlternateContent>
    <xdr:clientData/>
  </xdr:oneCellAnchor>
  <xdr:twoCellAnchor>
    <xdr:from>
      <xdr:col>2</xdr:col>
      <xdr:colOff>862220</xdr:colOff>
      <xdr:row>182</xdr:row>
      <xdr:rowOff>153644</xdr:rowOff>
    </xdr:from>
    <xdr:to>
      <xdr:col>6</xdr:col>
      <xdr:colOff>586067</xdr:colOff>
      <xdr:row>184</xdr:row>
      <xdr:rowOff>129210</xdr:rowOff>
    </xdr:to>
    <xdr:sp macro="" textlink="">
      <xdr:nvSpPr>
        <xdr:cNvPr id="12" name="Rectángulo: esquinas redondeadas 11">
          <a:extLst>
            <a:ext uri="{FF2B5EF4-FFF2-40B4-BE49-F238E27FC236}">
              <a16:creationId xmlns:a16="http://schemas.microsoft.com/office/drawing/2014/main" id="{F1D0A9C5-B3EB-46E1-A64E-AA5FE626B61A}"/>
            </a:ext>
          </a:extLst>
        </xdr:cNvPr>
        <xdr:cNvSpPr/>
      </xdr:nvSpPr>
      <xdr:spPr>
        <a:xfrm>
          <a:off x="4767470" y="18946469"/>
          <a:ext cx="3381447" cy="356566"/>
        </a:xfrm>
        <a:prstGeom prst="roundRect">
          <a:avLst/>
        </a:prstGeom>
        <a:noFill/>
        <a:ln>
          <a:solidFill>
            <a:srgbClr val="C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1009650</xdr:colOff>
      <xdr:row>196</xdr:row>
      <xdr:rowOff>123825</xdr:rowOff>
    </xdr:from>
    <xdr:to>
      <xdr:col>4</xdr:col>
      <xdr:colOff>742950</xdr:colOff>
      <xdr:row>208</xdr:row>
      <xdr:rowOff>142875</xdr:rowOff>
    </xdr:to>
    <xdr:graphicFrame macro="">
      <xdr:nvGraphicFramePr>
        <xdr:cNvPr id="13" name="Gráfico 12">
          <a:extLst>
            <a:ext uri="{FF2B5EF4-FFF2-40B4-BE49-F238E27FC236}">
              <a16:creationId xmlns:a16="http://schemas.microsoft.com/office/drawing/2014/main" id="{0DBEAAAB-89A7-4EE6-A67A-A42BE853D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1047750</xdr:colOff>
      <xdr:row>3</xdr:row>
      <xdr:rowOff>85725</xdr:rowOff>
    </xdr:from>
    <xdr:to>
      <xdr:col>0</xdr:col>
      <xdr:colOff>1638300</xdr:colOff>
      <xdr:row>6</xdr:row>
      <xdr:rowOff>85725</xdr:rowOff>
    </xdr:to>
    <xdr:pic>
      <xdr:nvPicPr>
        <xdr:cNvPr id="16" name="Imagen 15">
          <a:extLst>
            <a:ext uri="{FF2B5EF4-FFF2-40B4-BE49-F238E27FC236}">
              <a16:creationId xmlns:a16="http://schemas.microsoft.com/office/drawing/2014/main" id="{35C9AC8E-05C7-419B-5BA6-3992BF3A8A5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0" y="838200"/>
          <a:ext cx="590550" cy="590550"/>
        </a:xfrm>
        <a:prstGeom prst="rect">
          <a:avLst/>
        </a:prstGeom>
      </xdr:spPr>
    </xdr:pic>
    <xdr:clientData/>
  </xdr:twoCellAnchor>
  <xdr:twoCellAnchor>
    <xdr:from>
      <xdr:col>5</xdr:col>
      <xdr:colOff>47625</xdr:colOff>
      <xdr:row>196</xdr:row>
      <xdr:rowOff>114300</xdr:rowOff>
    </xdr:from>
    <xdr:to>
      <xdr:col>10</xdr:col>
      <xdr:colOff>847725</xdr:colOff>
      <xdr:row>208</xdr:row>
      <xdr:rowOff>133350</xdr:rowOff>
    </xdr:to>
    <xdr:graphicFrame macro="">
      <xdr:nvGraphicFramePr>
        <xdr:cNvPr id="14" name="Gráfico 13">
          <a:extLst>
            <a:ext uri="{FF2B5EF4-FFF2-40B4-BE49-F238E27FC236}">
              <a16:creationId xmlns:a16="http://schemas.microsoft.com/office/drawing/2014/main" id="{60CD833B-2CDA-46AB-909B-9FCEB82C1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142874</xdr:colOff>
      <xdr:row>0</xdr:row>
      <xdr:rowOff>69159</xdr:rowOff>
    </xdr:from>
    <xdr:to>
      <xdr:col>0</xdr:col>
      <xdr:colOff>574368</xdr:colOff>
      <xdr:row>1</xdr:row>
      <xdr:rowOff>186420</xdr:rowOff>
    </xdr:to>
    <xdr:pic>
      <xdr:nvPicPr>
        <xdr:cNvPr id="2" name="Imagen 1">
          <a:extLst>
            <a:ext uri="{FF2B5EF4-FFF2-40B4-BE49-F238E27FC236}">
              <a16:creationId xmlns:a16="http://schemas.microsoft.com/office/drawing/2014/main" id="{193CBD2D-6E72-43BA-B8F1-FE4121DE5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4" y="69159"/>
          <a:ext cx="431494" cy="431586"/>
        </a:xfrm>
        <a:prstGeom prst="rect">
          <a:avLst/>
        </a:prstGeom>
      </xdr:spPr>
    </xdr:pic>
    <xdr:clientData/>
  </xdr:twoCellAnchor>
  <xdr:twoCellAnchor>
    <xdr:from>
      <xdr:col>0</xdr:col>
      <xdr:colOff>2749823</xdr:colOff>
      <xdr:row>3</xdr:row>
      <xdr:rowOff>8284</xdr:rowOff>
    </xdr:from>
    <xdr:to>
      <xdr:col>6</xdr:col>
      <xdr:colOff>530084</xdr:colOff>
      <xdr:row>10</xdr:row>
      <xdr:rowOff>1</xdr:rowOff>
    </xdr:to>
    <xdr:sp macro="" textlink="">
      <xdr:nvSpPr>
        <xdr:cNvPr id="3" name="CuadroTexto 2">
          <a:extLst>
            <a:ext uri="{FF2B5EF4-FFF2-40B4-BE49-F238E27FC236}">
              <a16:creationId xmlns:a16="http://schemas.microsoft.com/office/drawing/2014/main" id="{B4C7A8A7-832B-432B-8E5A-8466F6199989}"/>
            </a:ext>
          </a:extLst>
        </xdr:cNvPr>
        <xdr:cNvSpPr txBox="1"/>
      </xdr:nvSpPr>
      <xdr:spPr>
        <a:xfrm>
          <a:off x="2749823" y="760759"/>
          <a:ext cx="5343111" cy="1363317"/>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000" b="0" i="0" u="none" strike="noStrike">
            <a:solidFill>
              <a:schemeClr val="tx1">
                <a:lumMod val="75000"/>
                <a:lumOff val="25000"/>
              </a:schemeClr>
            </a:solidFill>
            <a:effectLst/>
            <a:latin typeface="+mj-lt"/>
            <a:ea typeface="+mn-ea"/>
            <a:cs typeface="+mn-cs"/>
          </a:endParaRPr>
        </a:p>
        <a:p>
          <a:endParaRPr lang="es-MX" sz="1200" b="0" i="0" u="none" strike="noStrike">
            <a:solidFill>
              <a:schemeClr val="tx1">
                <a:lumMod val="75000"/>
                <a:lumOff val="25000"/>
              </a:schemeClr>
            </a:solidFill>
            <a:effectLst/>
            <a:latin typeface="+mj-lt"/>
            <a:ea typeface="+mn-ea"/>
            <a:cs typeface="+mn-cs"/>
          </a:endParaRPr>
        </a:p>
        <a:p>
          <a:endParaRPr lang="es-MX" sz="600" b="0" i="0" u="none" strike="noStrike">
            <a:solidFill>
              <a:schemeClr val="tx1">
                <a:lumMod val="75000"/>
                <a:lumOff val="25000"/>
              </a:schemeClr>
            </a:solidFill>
            <a:effectLst/>
            <a:latin typeface="+mj-lt"/>
            <a:ea typeface="+mn-ea"/>
            <a:cs typeface="+mn-cs"/>
          </a:endParaRPr>
        </a:p>
        <a:p>
          <a:r>
            <a:rPr lang="es-MX" sz="1000" b="0" i="0" u="none" strike="noStrike">
              <a:solidFill>
                <a:schemeClr val="tx1">
                  <a:lumMod val="75000"/>
                  <a:lumOff val="25000"/>
                </a:schemeClr>
              </a:solidFill>
              <a:effectLst/>
              <a:latin typeface="+mj-lt"/>
              <a:ea typeface="+mn-ea"/>
              <a:cs typeface="+mn-cs"/>
            </a:rPr>
            <a:t>Si tu proyecto tiene </a:t>
          </a:r>
          <a:r>
            <a:rPr lang="es-MX" sz="1000" b="1" i="0" u="none" strike="noStrike">
              <a:solidFill>
                <a:schemeClr val="tx1">
                  <a:lumMod val="75000"/>
                  <a:lumOff val="25000"/>
                </a:schemeClr>
              </a:solidFill>
              <a:effectLst/>
              <a:latin typeface="+mj-lt"/>
              <a:ea typeface="+mn-ea"/>
              <a:cs typeface="+mn-cs"/>
            </a:rPr>
            <a:t>varios años de vida </a:t>
          </a:r>
          <a:r>
            <a:rPr lang="es-MX" sz="1000" b="0" i="0" u="none" strike="noStrike">
              <a:solidFill>
                <a:schemeClr val="tx1">
                  <a:lumMod val="75000"/>
                  <a:lumOff val="25000"/>
                </a:schemeClr>
              </a:solidFill>
              <a:effectLst/>
              <a:latin typeface="+mj-lt"/>
              <a:ea typeface="+mn-ea"/>
              <a:cs typeface="+mn-cs"/>
            </a:rPr>
            <a:t>(por ejemplo 3 años), evaluaremos tu negocio de forma anual y mensual (</a:t>
          </a:r>
          <a:r>
            <a:rPr lang="es-MX" sz="1000" b="1" i="0" u="none" strike="noStrike">
              <a:solidFill>
                <a:schemeClr val="tx1">
                  <a:lumMod val="75000"/>
                  <a:lumOff val="25000"/>
                </a:schemeClr>
              </a:solidFill>
              <a:effectLst/>
              <a:latin typeface="+mj-lt"/>
              <a:ea typeface="+mn-ea"/>
              <a:cs typeface="+mn-cs"/>
            </a:rPr>
            <a:t>secciones 1 y 2 </a:t>
          </a:r>
          <a:r>
            <a:rPr lang="es-MX" sz="1000" b="0" i="0" u="none" strike="noStrike">
              <a:solidFill>
                <a:schemeClr val="tx1">
                  <a:lumMod val="75000"/>
                  <a:lumOff val="25000"/>
                </a:schemeClr>
              </a:solidFill>
              <a:effectLst/>
              <a:latin typeface="+mj-lt"/>
              <a:ea typeface="+mn-ea"/>
              <a:cs typeface="+mn-cs"/>
            </a:rPr>
            <a:t>respectivamente).</a:t>
          </a:r>
        </a:p>
        <a:p>
          <a:endParaRPr lang="es-MX" sz="700" b="0" i="0" u="none" strike="noStrike">
            <a:solidFill>
              <a:schemeClr val="tx1">
                <a:lumMod val="75000"/>
                <a:lumOff val="25000"/>
              </a:schemeClr>
            </a:solidFill>
            <a:effectLst/>
            <a:latin typeface="+mj-lt"/>
            <a:ea typeface="+mn-ea"/>
            <a:cs typeface="+mn-cs"/>
          </a:endParaRPr>
        </a:p>
        <a:p>
          <a:r>
            <a:rPr lang="es-MX" sz="1000" b="0" i="0" u="none" strike="noStrike">
              <a:solidFill>
                <a:schemeClr val="tx1">
                  <a:lumMod val="75000"/>
                  <a:lumOff val="25000"/>
                </a:schemeClr>
              </a:solidFill>
              <a:effectLst/>
              <a:latin typeface="+mj-lt"/>
              <a:ea typeface="+mn-ea"/>
              <a:cs typeface="+mn-cs"/>
            </a:rPr>
            <a:t>Si tienes </a:t>
          </a:r>
          <a:r>
            <a:rPr lang="es-MX" sz="1000" b="1" i="0" u="none" strike="noStrike">
              <a:solidFill>
                <a:schemeClr val="tx1">
                  <a:lumMod val="75000"/>
                  <a:lumOff val="25000"/>
                </a:schemeClr>
              </a:solidFill>
              <a:effectLst/>
              <a:latin typeface="+mj-lt"/>
              <a:ea typeface="+mn-ea"/>
              <a:cs typeface="+mn-cs"/>
            </a:rPr>
            <a:t>menos de 1 año </a:t>
          </a:r>
          <a:r>
            <a:rPr lang="es-MX" sz="1000" b="0" i="0" u="none" strike="noStrike">
              <a:solidFill>
                <a:schemeClr val="tx1">
                  <a:lumMod val="75000"/>
                  <a:lumOff val="25000"/>
                </a:schemeClr>
              </a:solidFill>
              <a:effectLst/>
              <a:latin typeface="+mj-lt"/>
              <a:ea typeface="+mn-ea"/>
              <a:cs typeface="+mn-cs"/>
            </a:rPr>
            <a:t>con tu negocio (por ejemplo 5 meses), pasa directamente a la </a:t>
          </a:r>
          <a:r>
            <a:rPr lang="es-MX" sz="1000" b="1" i="0" u="none" strike="noStrike">
              <a:solidFill>
                <a:schemeClr val="tx1">
                  <a:lumMod val="75000"/>
                  <a:lumOff val="25000"/>
                </a:schemeClr>
              </a:solidFill>
              <a:effectLst/>
              <a:latin typeface="+mj-lt"/>
              <a:ea typeface="+mn-ea"/>
              <a:cs typeface="+mn-cs"/>
            </a:rPr>
            <a:t>sección 2 </a:t>
          </a:r>
          <a:r>
            <a:rPr lang="es-MX" sz="1000" b="0" i="0" u="none" strike="noStrike">
              <a:solidFill>
                <a:schemeClr val="tx1">
                  <a:lumMod val="75000"/>
                  <a:lumOff val="25000"/>
                </a:schemeClr>
              </a:solidFill>
              <a:effectLst/>
              <a:latin typeface="+mj-lt"/>
              <a:ea typeface="+mn-ea"/>
              <a:cs typeface="+mn-cs"/>
            </a:rPr>
            <a:t>(más abajo) en esta misma hoja.</a:t>
          </a:r>
          <a:r>
            <a:rPr lang="es-MX" sz="1000">
              <a:solidFill>
                <a:schemeClr val="tx1">
                  <a:lumMod val="75000"/>
                  <a:lumOff val="25000"/>
                </a:schemeClr>
              </a:solidFill>
              <a:latin typeface="+mj-lt"/>
            </a:rPr>
            <a:t> </a:t>
          </a:r>
        </a:p>
      </xdr:txBody>
    </xdr:sp>
    <xdr:clientData/>
  </xdr:twoCellAnchor>
  <xdr:twoCellAnchor>
    <xdr:from>
      <xdr:col>2</xdr:col>
      <xdr:colOff>563216</xdr:colOff>
      <xdr:row>3</xdr:row>
      <xdr:rowOff>107676</xdr:rowOff>
    </xdr:from>
    <xdr:to>
      <xdr:col>4</xdr:col>
      <xdr:colOff>480390</xdr:colOff>
      <xdr:row>5</xdr:row>
      <xdr:rowOff>8285</xdr:rowOff>
    </xdr:to>
    <xdr:sp macro="" textlink="">
      <xdr:nvSpPr>
        <xdr:cNvPr id="4" name="Rectángulo: esquinas redondeadas 3">
          <a:extLst>
            <a:ext uri="{FF2B5EF4-FFF2-40B4-BE49-F238E27FC236}">
              <a16:creationId xmlns:a16="http://schemas.microsoft.com/office/drawing/2014/main" id="{1998D9BB-E80C-4E2C-8AA8-F89428A158FE}"/>
            </a:ext>
          </a:extLst>
        </xdr:cNvPr>
        <xdr:cNvSpPr/>
      </xdr:nvSpPr>
      <xdr:spPr>
        <a:xfrm>
          <a:off x="4468466" y="860151"/>
          <a:ext cx="1745974" cy="291134"/>
        </a:xfrm>
        <a:prstGeom prst="roundRect">
          <a:avLst>
            <a:gd name="adj" fmla="val 50000"/>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200" b="1"/>
        </a:p>
      </xdr:txBody>
    </xdr:sp>
    <xdr:clientData/>
  </xdr:twoCellAnchor>
  <xdr:twoCellAnchor>
    <xdr:from>
      <xdr:col>2</xdr:col>
      <xdr:colOff>563215</xdr:colOff>
      <xdr:row>3</xdr:row>
      <xdr:rowOff>115958</xdr:rowOff>
    </xdr:from>
    <xdr:to>
      <xdr:col>4</xdr:col>
      <xdr:colOff>472107</xdr:colOff>
      <xdr:row>5</xdr:row>
      <xdr:rowOff>33132</xdr:rowOff>
    </xdr:to>
    <xdr:sp macro="" textlink="">
      <xdr:nvSpPr>
        <xdr:cNvPr id="5" name="CuadroTexto 4">
          <a:extLst>
            <a:ext uri="{FF2B5EF4-FFF2-40B4-BE49-F238E27FC236}">
              <a16:creationId xmlns:a16="http://schemas.microsoft.com/office/drawing/2014/main" id="{7F7B23E3-D694-40C6-9B5B-C4BB5D675A41}"/>
            </a:ext>
          </a:extLst>
        </xdr:cNvPr>
        <xdr:cNvSpPr txBox="1"/>
      </xdr:nvSpPr>
      <xdr:spPr>
        <a:xfrm>
          <a:off x="4468465" y="868433"/>
          <a:ext cx="1737692" cy="30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tx1">
                  <a:lumMod val="85000"/>
                  <a:lumOff val="15000"/>
                </a:schemeClr>
              </a:solidFill>
            </a:rPr>
            <a:t>Descripción</a:t>
          </a:r>
        </a:p>
      </xdr:txBody>
    </xdr:sp>
    <xdr:clientData/>
  </xdr:twoCellAnchor>
  <xdr:twoCellAnchor>
    <xdr:from>
      <xdr:col>0</xdr:col>
      <xdr:colOff>218659</xdr:colOff>
      <xdr:row>2</xdr:row>
      <xdr:rowOff>185531</xdr:rowOff>
    </xdr:from>
    <xdr:to>
      <xdr:col>0</xdr:col>
      <xdr:colOff>2476501</xdr:colOff>
      <xdr:row>9</xdr:row>
      <xdr:rowOff>177248</xdr:rowOff>
    </xdr:to>
    <xdr:sp macro="" textlink="">
      <xdr:nvSpPr>
        <xdr:cNvPr id="6" name="CuadroTexto 5">
          <a:extLst>
            <a:ext uri="{FF2B5EF4-FFF2-40B4-BE49-F238E27FC236}">
              <a16:creationId xmlns:a16="http://schemas.microsoft.com/office/drawing/2014/main" id="{9590989F-D315-4323-BF49-5472185D19E2}"/>
            </a:ext>
          </a:extLst>
        </xdr:cNvPr>
        <xdr:cNvSpPr txBox="1"/>
      </xdr:nvSpPr>
      <xdr:spPr>
        <a:xfrm>
          <a:off x="218659" y="747506"/>
          <a:ext cx="2257842" cy="1363317"/>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1000" b="0" i="0" u="none" strike="noStrike">
            <a:solidFill>
              <a:schemeClr val="tx1">
                <a:lumMod val="75000"/>
                <a:lumOff val="25000"/>
              </a:schemeClr>
            </a:solidFill>
            <a:effectLst/>
            <a:latin typeface="+mj-lt"/>
            <a:ea typeface="+mn-ea"/>
            <a:cs typeface="+mn-cs"/>
          </a:endParaRPr>
        </a:p>
        <a:p>
          <a:endParaRPr lang="es-MX" sz="500" b="0" i="0" u="none" strike="noStrike">
            <a:solidFill>
              <a:schemeClr val="tx1">
                <a:lumMod val="75000"/>
                <a:lumOff val="25000"/>
              </a:schemeClr>
            </a:solidFill>
            <a:effectLst/>
            <a:latin typeface="+mj-lt"/>
            <a:ea typeface="+mn-ea"/>
            <a:cs typeface="+mn-cs"/>
          </a:endParaRPr>
        </a:p>
        <a:p>
          <a:pPr algn="ctr"/>
          <a:r>
            <a:rPr lang="es-MX" sz="1000">
              <a:solidFill>
                <a:schemeClr val="tx1">
                  <a:lumMod val="75000"/>
                  <a:lumOff val="25000"/>
                </a:schemeClr>
              </a:solidFill>
              <a:latin typeface="+mj-lt"/>
            </a:rPr>
            <a:t>Los</a:t>
          </a:r>
          <a:r>
            <a:rPr lang="es-MX" sz="1000" baseline="0">
              <a:solidFill>
                <a:schemeClr val="tx1">
                  <a:lumMod val="75000"/>
                  <a:lumOff val="25000"/>
                </a:schemeClr>
              </a:solidFill>
              <a:latin typeface="+mj-lt"/>
            </a:rPr>
            <a:t> siguientes cálculos te serán útiles si registras tus finanzas mediante </a:t>
          </a:r>
          <a:r>
            <a:rPr lang="es-MX" sz="1000" b="1" baseline="0">
              <a:solidFill>
                <a:schemeClr val="tx1">
                  <a:lumMod val="75000"/>
                  <a:lumOff val="25000"/>
                </a:schemeClr>
              </a:solidFill>
              <a:latin typeface="+mj-lt"/>
            </a:rPr>
            <a:t>Excel, Aplicaciones, Software, entre otros.</a:t>
          </a:r>
          <a:endParaRPr lang="es-MX" sz="1000">
            <a:solidFill>
              <a:schemeClr val="tx1">
                <a:lumMod val="75000"/>
                <a:lumOff val="25000"/>
              </a:schemeClr>
            </a:solidFill>
            <a:latin typeface="+mj-lt"/>
          </a:endParaRPr>
        </a:p>
      </xdr:txBody>
    </xdr:sp>
    <xdr:clientData/>
  </xdr:twoCellAnchor>
  <xdr:oneCellAnchor>
    <xdr:from>
      <xdr:col>3</xdr:col>
      <xdr:colOff>67090</xdr:colOff>
      <xdr:row>77</xdr:row>
      <xdr:rowOff>55079</xdr:rowOff>
    </xdr:from>
    <xdr:ext cx="3174652" cy="172227"/>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B3422A5A-80A0-4006-8985-15CF74336A20}"/>
                </a:ext>
              </a:extLst>
            </xdr:cNvPr>
            <xdr:cNvSpPr txBox="1"/>
          </xdr:nvSpPr>
          <xdr:spPr>
            <a:xfrm>
              <a:off x="4886740" y="15104579"/>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1" i="1">
                        <a:latin typeface="Cambria Math" panose="02040503050406030204" pitchFamily="18" charset="0"/>
                      </a:rPr>
                      <m:t>𝒁</m:t>
                    </m:r>
                    <m:r>
                      <a:rPr lang="es-MX" sz="1100" b="1" i="1">
                        <a:latin typeface="Cambria Math" panose="02040503050406030204" pitchFamily="18" charset="0"/>
                      </a:rPr>
                      <m:t>𝟐</m:t>
                    </m:r>
                    <m:r>
                      <a:rPr lang="es-MX" sz="1100" b="1" i="1">
                        <a:latin typeface="Cambria Math" panose="02040503050406030204" pitchFamily="18" charset="0"/>
                      </a:rPr>
                      <m:t>=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𝟓𝟔</m:t>
                    </m:r>
                    <m:r>
                      <a:rPr lang="es-MX" sz="1100" b="1" i="1">
                        <a:latin typeface="Cambria Math" panose="02040503050406030204" pitchFamily="18" charset="0"/>
                      </a:rPr>
                      <m:t>𝑿</m:t>
                    </m:r>
                    <m:r>
                      <a:rPr lang="es-MX" sz="1100" b="1" i="1">
                        <a:latin typeface="Cambria Math" panose="02040503050406030204" pitchFamily="18" charset="0"/>
                      </a:rPr>
                      <m:t>𝟏</m:t>
                    </m:r>
                    <m:r>
                      <a:rPr lang="es-MX" sz="1100" b="1" i="1">
                        <a:latin typeface="Cambria Math" panose="02040503050406030204" pitchFamily="18" charset="0"/>
                      </a:rPr>
                      <m:t> + </m:t>
                    </m:r>
                    <m:r>
                      <a:rPr lang="es-MX" sz="1100" b="1" i="1">
                        <a:latin typeface="Cambria Math" panose="02040503050406030204" pitchFamily="18" charset="0"/>
                      </a:rPr>
                      <m:t>𝟑</m:t>
                    </m:r>
                    <m:r>
                      <a:rPr lang="es-MX" sz="1100" b="1" i="1">
                        <a:latin typeface="Cambria Math" panose="02040503050406030204" pitchFamily="18" charset="0"/>
                      </a:rPr>
                      <m:t>.</m:t>
                    </m:r>
                    <m:r>
                      <a:rPr lang="es-MX" sz="1100" b="1" i="1">
                        <a:latin typeface="Cambria Math" panose="02040503050406030204" pitchFamily="18" charset="0"/>
                      </a:rPr>
                      <m:t>𝟐𝟔</m:t>
                    </m:r>
                    <m:r>
                      <a:rPr lang="es-MX" sz="1100" b="1" i="1">
                        <a:latin typeface="Cambria Math" panose="02040503050406030204" pitchFamily="18" charset="0"/>
                      </a:rPr>
                      <m:t>𝑿</m:t>
                    </m:r>
                    <m:r>
                      <a:rPr lang="es-MX" sz="1100" b="1" i="1">
                        <a:latin typeface="Cambria Math" panose="02040503050406030204" pitchFamily="18" charset="0"/>
                      </a:rPr>
                      <m:t>𝟐</m:t>
                    </m:r>
                    <m:r>
                      <a:rPr lang="es-MX" sz="1100" b="1" i="1">
                        <a:latin typeface="Cambria Math" panose="02040503050406030204" pitchFamily="18" charset="0"/>
                      </a:rPr>
                      <m:t> +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𝟕𝟐</m:t>
                    </m:r>
                    <m:r>
                      <a:rPr lang="es-MX" sz="1100" b="1" i="1">
                        <a:latin typeface="Cambria Math" panose="02040503050406030204" pitchFamily="18" charset="0"/>
                      </a:rPr>
                      <m:t>𝑿</m:t>
                    </m:r>
                    <m:r>
                      <a:rPr lang="es-MX" sz="1100" b="1" i="1">
                        <a:latin typeface="Cambria Math" panose="02040503050406030204" pitchFamily="18" charset="0"/>
                      </a:rPr>
                      <m:t>𝟑</m:t>
                    </m:r>
                    <m:r>
                      <a:rPr lang="es-MX" sz="1100" b="1" i="1">
                        <a:latin typeface="Cambria Math" panose="02040503050406030204" pitchFamily="18" charset="0"/>
                      </a:rPr>
                      <m:t> + </m:t>
                    </m:r>
                    <m:r>
                      <a:rPr lang="es-MX" sz="1100" b="1" i="1">
                        <a:latin typeface="Cambria Math" panose="02040503050406030204" pitchFamily="18" charset="0"/>
                      </a:rPr>
                      <m:t>𝟏</m:t>
                    </m:r>
                    <m:r>
                      <a:rPr lang="es-MX" sz="1100" b="1" i="1">
                        <a:latin typeface="Cambria Math" panose="02040503050406030204" pitchFamily="18" charset="0"/>
                      </a:rPr>
                      <m:t>.</m:t>
                    </m:r>
                    <m:r>
                      <a:rPr lang="es-MX" sz="1100" b="1" i="1">
                        <a:latin typeface="Cambria Math" panose="02040503050406030204" pitchFamily="18" charset="0"/>
                      </a:rPr>
                      <m:t>𝟎𝟓</m:t>
                    </m:r>
                    <m:r>
                      <a:rPr lang="es-MX" sz="1100" b="1" i="1">
                        <a:latin typeface="Cambria Math" panose="02040503050406030204" pitchFamily="18" charset="0"/>
                      </a:rPr>
                      <m:t>𝑿</m:t>
                    </m:r>
                    <m:r>
                      <a:rPr lang="es-MX" sz="1100" b="1" i="1">
                        <a:latin typeface="Cambria Math" panose="02040503050406030204" pitchFamily="18" charset="0"/>
                      </a:rPr>
                      <m:t>𝟒</m:t>
                    </m:r>
                    <m:r>
                      <a:rPr lang="es-MX" sz="1100" b="1" i="1">
                        <a:latin typeface="Cambria Math" panose="02040503050406030204" pitchFamily="18" charset="0"/>
                      </a:rPr>
                      <m:t>.</m:t>
                    </m:r>
                  </m:oMath>
                </m:oMathPara>
              </a14:m>
              <a:endParaRPr lang="es-MX" sz="1100" b="1"/>
            </a:p>
          </xdr:txBody>
        </xdr:sp>
      </mc:Choice>
      <mc:Fallback xmlns="">
        <xdr:sp macro="" textlink="">
          <xdr:nvSpPr>
            <xdr:cNvPr id="7" name="CuadroTexto 6">
              <a:extLst>
                <a:ext uri="{FF2B5EF4-FFF2-40B4-BE49-F238E27FC236}">
                  <a16:creationId xmlns:a16="http://schemas.microsoft.com/office/drawing/2014/main" id="{B3422A5A-80A0-4006-8985-15CF74336A20}"/>
                </a:ext>
              </a:extLst>
            </xdr:cNvPr>
            <xdr:cNvSpPr txBox="1"/>
          </xdr:nvSpPr>
          <xdr:spPr>
            <a:xfrm>
              <a:off x="4886740" y="15104579"/>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1" i="0">
                  <a:latin typeface="Cambria Math" panose="02040503050406030204" pitchFamily="18" charset="0"/>
                </a:rPr>
                <a:t>𝒁𝟐= 𝟔.𝟓𝟔𝑿𝟏 + 𝟑.𝟐𝟔𝑿𝟐 + 𝟔.𝟕𝟐𝑿𝟑 + 𝟏.𝟎𝟓𝑿𝟒.</a:t>
              </a:r>
              <a:endParaRPr lang="es-MX" sz="1100" b="1"/>
            </a:p>
          </xdr:txBody>
        </xdr:sp>
      </mc:Fallback>
    </mc:AlternateContent>
    <xdr:clientData/>
  </xdr:oneCellAnchor>
  <xdr:twoCellAnchor>
    <xdr:from>
      <xdr:col>2</xdr:col>
      <xdr:colOff>862220</xdr:colOff>
      <xdr:row>76</xdr:row>
      <xdr:rowOff>153644</xdr:rowOff>
    </xdr:from>
    <xdr:to>
      <xdr:col>6</xdr:col>
      <xdr:colOff>586067</xdr:colOff>
      <xdr:row>78</xdr:row>
      <xdr:rowOff>129210</xdr:rowOff>
    </xdr:to>
    <xdr:sp macro="" textlink="">
      <xdr:nvSpPr>
        <xdr:cNvPr id="8" name="Rectángulo: esquinas redondeadas 7">
          <a:extLst>
            <a:ext uri="{FF2B5EF4-FFF2-40B4-BE49-F238E27FC236}">
              <a16:creationId xmlns:a16="http://schemas.microsoft.com/office/drawing/2014/main" id="{811F0DC7-5471-4A84-BCAC-04512BC07DF4}"/>
            </a:ext>
          </a:extLst>
        </xdr:cNvPr>
        <xdr:cNvSpPr/>
      </xdr:nvSpPr>
      <xdr:spPr>
        <a:xfrm>
          <a:off x="4767470" y="15012644"/>
          <a:ext cx="3381447" cy="356566"/>
        </a:xfrm>
        <a:prstGeom prst="roundRect">
          <a:avLst/>
        </a:prstGeom>
        <a:noFill/>
        <a:ln>
          <a:solidFill>
            <a:srgbClr val="C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152400</xdr:colOff>
      <xdr:row>89</xdr:row>
      <xdr:rowOff>190500</xdr:rowOff>
    </xdr:from>
    <xdr:to>
      <xdr:col>3</xdr:col>
      <xdr:colOff>800100</xdr:colOff>
      <xdr:row>102</xdr:row>
      <xdr:rowOff>19050</xdr:rowOff>
    </xdr:to>
    <xdr:graphicFrame macro="">
      <xdr:nvGraphicFramePr>
        <xdr:cNvPr id="9" name="Gráfico 8">
          <a:extLst>
            <a:ext uri="{FF2B5EF4-FFF2-40B4-BE49-F238E27FC236}">
              <a16:creationId xmlns:a16="http://schemas.microsoft.com/office/drawing/2014/main" id="{DD4427F8-ACF0-4EC7-94F2-1A85BBA0E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3</xdr:col>
      <xdr:colOff>67090</xdr:colOff>
      <xdr:row>174</xdr:row>
      <xdr:rowOff>55079</xdr:rowOff>
    </xdr:from>
    <xdr:ext cx="3174652" cy="172227"/>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710987F9-7E9E-44A1-8934-6A948EEBBAB8}"/>
                </a:ext>
              </a:extLst>
            </xdr:cNvPr>
            <xdr:cNvSpPr txBox="1"/>
          </xdr:nvSpPr>
          <xdr:spPr>
            <a:xfrm>
              <a:off x="4886740" y="356500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1" i="1">
                        <a:latin typeface="Cambria Math" panose="02040503050406030204" pitchFamily="18" charset="0"/>
                      </a:rPr>
                      <m:t>𝒁</m:t>
                    </m:r>
                    <m:r>
                      <a:rPr lang="es-MX" sz="1100" b="1" i="1">
                        <a:latin typeface="Cambria Math" panose="02040503050406030204" pitchFamily="18" charset="0"/>
                      </a:rPr>
                      <m:t>𝟐</m:t>
                    </m:r>
                    <m:r>
                      <a:rPr lang="es-MX" sz="1100" b="1" i="1">
                        <a:latin typeface="Cambria Math" panose="02040503050406030204" pitchFamily="18" charset="0"/>
                      </a:rPr>
                      <m:t>=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𝟓𝟔</m:t>
                    </m:r>
                    <m:r>
                      <a:rPr lang="es-MX" sz="1100" b="1" i="1">
                        <a:latin typeface="Cambria Math" panose="02040503050406030204" pitchFamily="18" charset="0"/>
                      </a:rPr>
                      <m:t>𝑿</m:t>
                    </m:r>
                    <m:r>
                      <a:rPr lang="es-MX" sz="1100" b="1" i="1">
                        <a:latin typeface="Cambria Math" panose="02040503050406030204" pitchFamily="18" charset="0"/>
                      </a:rPr>
                      <m:t>𝟏</m:t>
                    </m:r>
                    <m:r>
                      <a:rPr lang="es-MX" sz="1100" b="1" i="1">
                        <a:latin typeface="Cambria Math" panose="02040503050406030204" pitchFamily="18" charset="0"/>
                      </a:rPr>
                      <m:t> + </m:t>
                    </m:r>
                    <m:r>
                      <a:rPr lang="es-MX" sz="1100" b="1" i="1">
                        <a:latin typeface="Cambria Math" panose="02040503050406030204" pitchFamily="18" charset="0"/>
                      </a:rPr>
                      <m:t>𝟑</m:t>
                    </m:r>
                    <m:r>
                      <a:rPr lang="es-MX" sz="1100" b="1" i="1">
                        <a:latin typeface="Cambria Math" panose="02040503050406030204" pitchFamily="18" charset="0"/>
                      </a:rPr>
                      <m:t>.</m:t>
                    </m:r>
                    <m:r>
                      <a:rPr lang="es-MX" sz="1100" b="1" i="1">
                        <a:latin typeface="Cambria Math" panose="02040503050406030204" pitchFamily="18" charset="0"/>
                      </a:rPr>
                      <m:t>𝟐𝟔</m:t>
                    </m:r>
                    <m:r>
                      <a:rPr lang="es-MX" sz="1100" b="1" i="1">
                        <a:latin typeface="Cambria Math" panose="02040503050406030204" pitchFamily="18" charset="0"/>
                      </a:rPr>
                      <m:t>𝑿</m:t>
                    </m:r>
                    <m:r>
                      <a:rPr lang="es-MX" sz="1100" b="1" i="1">
                        <a:latin typeface="Cambria Math" panose="02040503050406030204" pitchFamily="18" charset="0"/>
                      </a:rPr>
                      <m:t>𝟐</m:t>
                    </m:r>
                    <m:r>
                      <a:rPr lang="es-MX" sz="1100" b="1" i="1">
                        <a:latin typeface="Cambria Math" panose="02040503050406030204" pitchFamily="18" charset="0"/>
                      </a:rPr>
                      <m:t> + </m:t>
                    </m:r>
                    <m:r>
                      <a:rPr lang="es-MX" sz="1100" b="1" i="1">
                        <a:latin typeface="Cambria Math" panose="02040503050406030204" pitchFamily="18" charset="0"/>
                      </a:rPr>
                      <m:t>𝟔</m:t>
                    </m:r>
                    <m:r>
                      <a:rPr lang="es-MX" sz="1100" b="1" i="1">
                        <a:latin typeface="Cambria Math" panose="02040503050406030204" pitchFamily="18" charset="0"/>
                      </a:rPr>
                      <m:t>.</m:t>
                    </m:r>
                    <m:r>
                      <a:rPr lang="es-MX" sz="1100" b="1" i="1">
                        <a:latin typeface="Cambria Math" panose="02040503050406030204" pitchFamily="18" charset="0"/>
                      </a:rPr>
                      <m:t>𝟕𝟐</m:t>
                    </m:r>
                    <m:r>
                      <a:rPr lang="es-MX" sz="1100" b="1" i="1">
                        <a:latin typeface="Cambria Math" panose="02040503050406030204" pitchFamily="18" charset="0"/>
                      </a:rPr>
                      <m:t>𝑿</m:t>
                    </m:r>
                    <m:r>
                      <a:rPr lang="es-MX" sz="1100" b="1" i="1">
                        <a:latin typeface="Cambria Math" panose="02040503050406030204" pitchFamily="18" charset="0"/>
                      </a:rPr>
                      <m:t>𝟑</m:t>
                    </m:r>
                    <m:r>
                      <a:rPr lang="es-MX" sz="1100" b="1" i="1">
                        <a:latin typeface="Cambria Math" panose="02040503050406030204" pitchFamily="18" charset="0"/>
                      </a:rPr>
                      <m:t> + </m:t>
                    </m:r>
                    <m:r>
                      <a:rPr lang="es-MX" sz="1100" b="1" i="1">
                        <a:latin typeface="Cambria Math" panose="02040503050406030204" pitchFamily="18" charset="0"/>
                      </a:rPr>
                      <m:t>𝟏</m:t>
                    </m:r>
                    <m:r>
                      <a:rPr lang="es-MX" sz="1100" b="1" i="1">
                        <a:latin typeface="Cambria Math" panose="02040503050406030204" pitchFamily="18" charset="0"/>
                      </a:rPr>
                      <m:t>.</m:t>
                    </m:r>
                    <m:r>
                      <a:rPr lang="es-MX" sz="1100" b="1" i="1">
                        <a:latin typeface="Cambria Math" panose="02040503050406030204" pitchFamily="18" charset="0"/>
                      </a:rPr>
                      <m:t>𝟎𝟓</m:t>
                    </m:r>
                    <m:r>
                      <a:rPr lang="es-MX" sz="1100" b="1" i="1">
                        <a:latin typeface="Cambria Math" panose="02040503050406030204" pitchFamily="18" charset="0"/>
                      </a:rPr>
                      <m:t>𝑿</m:t>
                    </m:r>
                    <m:r>
                      <a:rPr lang="es-MX" sz="1100" b="1" i="1">
                        <a:latin typeface="Cambria Math" panose="02040503050406030204" pitchFamily="18" charset="0"/>
                      </a:rPr>
                      <m:t>𝟒</m:t>
                    </m:r>
                    <m:r>
                      <a:rPr lang="es-MX" sz="1100" b="1" i="1">
                        <a:latin typeface="Cambria Math" panose="02040503050406030204" pitchFamily="18" charset="0"/>
                      </a:rPr>
                      <m:t>.</m:t>
                    </m:r>
                  </m:oMath>
                </m:oMathPara>
              </a14:m>
              <a:endParaRPr lang="es-MX" sz="1100" b="1"/>
            </a:p>
          </xdr:txBody>
        </xdr:sp>
      </mc:Choice>
      <mc:Fallback xmlns="">
        <xdr:sp macro="" textlink="">
          <xdr:nvSpPr>
            <xdr:cNvPr id="10" name="CuadroTexto 9">
              <a:extLst>
                <a:ext uri="{FF2B5EF4-FFF2-40B4-BE49-F238E27FC236}">
                  <a16:creationId xmlns:a16="http://schemas.microsoft.com/office/drawing/2014/main" id="{710987F9-7E9E-44A1-8934-6A948EEBBAB8}"/>
                </a:ext>
              </a:extLst>
            </xdr:cNvPr>
            <xdr:cNvSpPr txBox="1"/>
          </xdr:nvSpPr>
          <xdr:spPr>
            <a:xfrm>
              <a:off x="4886740" y="35650004"/>
              <a:ext cx="317465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1" i="0">
                  <a:latin typeface="Cambria Math" panose="02040503050406030204" pitchFamily="18" charset="0"/>
                </a:rPr>
                <a:t>𝒁𝟐= 𝟔.𝟓𝟔𝑿𝟏 + 𝟑.𝟐𝟔𝑿𝟐 + 𝟔.𝟕𝟐𝑿𝟑 + 𝟏.𝟎𝟓𝑿𝟒.</a:t>
              </a:r>
              <a:endParaRPr lang="es-MX" sz="1100" b="1"/>
            </a:p>
          </xdr:txBody>
        </xdr:sp>
      </mc:Fallback>
    </mc:AlternateContent>
    <xdr:clientData/>
  </xdr:oneCellAnchor>
  <xdr:twoCellAnchor>
    <xdr:from>
      <xdr:col>2</xdr:col>
      <xdr:colOff>862220</xdr:colOff>
      <xdr:row>173</xdr:row>
      <xdr:rowOff>153644</xdr:rowOff>
    </xdr:from>
    <xdr:to>
      <xdr:col>6</xdr:col>
      <xdr:colOff>586067</xdr:colOff>
      <xdr:row>175</xdr:row>
      <xdr:rowOff>129210</xdr:rowOff>
    </xdr:to>
    <xdr:sp macro="" textlink="">
      <xdr:nvSpPr>
        <xdr:cNvPr id="11" name="Rectángulo: esquinas redondeadas 10">
          <a:extLst>
            <a:ext uri="{FF2B5EF4-FFF2-40B4-BE49-F238E27FC236}">
              <a16:creationId xmlns:a16="http://schemas.microsoft.com/office/drawing/2014/main" id="{A6D2682D-E733-485C-B4A8-72093BE78B1E}"/>
            </a:ext>
          </a:extLst>
        </xdr:cNvPr>
        <xdr:cNvSpPr/>
      </xdr:nvSpPr>
      <xdr:spPr>
        <a:xfrm>
          <a:off x="4767470" y="35558069"/>
          <a:ext cx="3381447" cy="356566"/>
        </a:xfrm>
        <a:prstGeom prst="roundRect">
          <a:avLst/>
        </a:prstGeom>
        <a:noFill/>
        <a:ln>
          <a:solidFill>
            <a:srgbClr val="C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1009650</xdr:colOff>
      <xdr:row>187</xdr:row>
      <xdr:rowOff>123825</xdr:rowOff>
    </xdr:from>
    <xdr:to>
      <xdr:col>4</xdr:col>
      <xdr:colOff>742950</xdr:colOff>
      <xdr:row>199</xdr:row>
      <xdr:rowOff>142875</xdr:rowOff>
    </xdr:to>
    <xdr:graphicFrame macro="">
      <xdr:nvGraphicFramePr>
        <xdr:cNvPr id="12" name="Gráfico 11">
          <a:extLst>
            <a:ext uri="{FF2B5EF4-FFF2-40B4-BE49-F238E27FC236}">
              <a16:creationId xmlns:a16="http://schemas.microsoft.com/office/drawing/2014/main" id="{1A90D34C-12AB-42C9-AEC3-408EE0B19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1047750</xdr:colOff>
      <xdr:row>3</xdr:row>
      <xdr:rowOff>85725</xdr:rowOff>
    </xdr:from>
    <xdr:to>
      <xdr:col>0</xdr:col>
      <xdr:colOff>1638300</xdr:colOff>
      <xdr:row>6</xdr:row>
      <xdr:rowOff>85725</xdr:rowOff>
    </xdr:to>
    <xdr:pic>
      <xdr:nvPicPr>
        <xdr:cNvPr id="13" name="Imagen 12">
          <a:extLst>
            <a:ext uri="{FF2B5EF4-FFF2-40B4-BE49-F238E27FC236}">
              <a16:creationId xmlns:a16="http://schemas.microsoft.com/office/drawing/2014/main" id="{B16DEE49-A513-40AE-B1FE-43A1C0363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0" y="838200"/>
          <a:ext cx="590550" cy="590550"/>
        </a:xfrm>
        <a:prstGeom prst="rect">
          <a:avLst/>
        </a:prstGeom>
      </xdr:spPr>
    </xdr:pic>
    <xdr:clientData/>
  </xdr:twoCellAnchor>
  <xdr:twoCellAnchor>
    <xdr:from>
      <xdr:col>5</xdr:col>
      <xdr:colOff>47625</xdr:colOff>
      <xdr:row>187</xdr:row>
      <xdr:rowOff>114300</xdr:rowOff>
    </xdr:from>
    <xdr:to>
      <xdr:col>10</xdr:col>
      <xdr:colOff>847725</xdr:colOff>
      <xdr:row>199</xdr:row>
      <xdr:rowOff>133350</xdr:rowOff>
    </xdr:to>
    <xdr:graphicFrame macro="">
      <xdr:nvGraphicFramePr>
        <xdr:cNvPr id="14" name="Gráfico 13">
          <a:extLst>
            <a:ext uri="{FF2B5EF4-FFF2-40B4-BE49-F238E27FC236}">
              <a16:creationId xmlns:a16="http://schemas.microsoft.com/office/drawing/2014/main" id="{05DE834B-7C4E-4E7C-9BF6-0421BCC35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72E7B3-9007-4ADC-BE3D-42AF3A6B8FA0}" name="Tabla2" displayName="Tabla2" ref="D41:G42" totalsRowShown="0" headerRowDxfId="71" dataDxfId="69" headerRowBorderDxfId="70" tableBorderDxfId="68" totalsRowBorderDxfId="67">
  <autoFilter ref="D41:G42" xr:uid="{5A72E7B3-9007-4ADC-BE3D-42AF3A6B8FA0}"/>
  <tableColumns count="4">
    <tableColumn id="1" xr3:uid="{B1590A9B-549F-44B9-B8EC-62294937226D}" name="X1" dataDxfId="66"/>
    <tableColumn id="2" xr3:uid="{06E59C69-7D3F-4B1C-BE56-1EE4646E8F8A}" name="X2" dataDxfId="65"/>
    <tableColumn id="3" xr3:uid="{094D6791-D3C4-4681-B16A-A8A2956F58EE}" name="X3" dataDxfId="64"/>
    <tableColumn id="4" xr3:uid="{F30D58D2-7C73-4D92-9904-C5D18423D305}" name="X4" dataDxfId="63"/>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D5DD31-DFEF-4B86-90F8-4DAED14B25B2}" name="Tabla25" displayName="Tabla25" ref="D99:G100" totalsRowShown="0" headerRowDxfId="62" dataDxfId="60" headerRowBorderDxfId="61" tableBorderDxfId="59" totalsRowBorderDxfId="58">
  <autoFilter ref="D99:G100" xr:uid="{0ED5DD31-DFEF-4B86-90F8-4DAED14B25B2}"/>
  <tableColumns count="4">
    <tableColumn id="1" xr3:uid="{D9FB961E-5F5F-449A-81EB-A1DB5BA3294E}" name="X1" dataDxfId="57"/>
    <tableColumn id="2" xr3:uid="{6939947C-F36C-4B5A-AD69-6B9D01EB2C6D}" name="X2" dataDxfId="56"/>
    <tableColumn id="3" xr3:uid="{85F38681-0374-4CA8-AC82-B1A2B7010395}" name="X3" dataDxfId="55"/>
    <tableColumn id="4" xr3:uid="{3C841D64-1999-491F-949B-6C1785066614}" name="X4" dataDxfId="54"/>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1C627CF-1179-4A9D-9FA0-090F9AA72E41}" name="Tabla24" displayName="Tabla24" ref="D41:G42" totalsRowShown="0" headerRowDxfId="53" dataDxfId="51" headerRowBorderDxfId="52" tableBorderDxfId="50" totalsRowBorderDxfId="49">
  <autoFilter ref="D41:G42" xr:uid="{5A72E7B3-9007-4ADC-BE3D-42AF3A6B8FA0}"/>
  <tableColumns count="4">
    <tableColumn id="1" xr3:uid="{65737B77-9009-4182-9C16-F49A2F9C50C3}" name="X1" dataDxfId="48"/>
    <tableColumn id="2" xr3:uid="{8E39F86A-D7EE-4B37-A8CF-2D4434CD8393}" name="X2" dataDxfId="47"/>
    <tableColumn id="3" xr3:uid="{201D9121-6460-4988-BF37-34C578EDDBE2}" name="X3" dataDxfId="46"/>
    <tableColumn id="4" xr3:uid="{07EDD939-94C8-48D8-8D4D-22C5A8F80B84}" name="X4" dataDxfId="45"/>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D399AC-30E1-42C0-B0F5-97DAF2AF62A3}" name="Tabla257" displayName="Tabla257" ref="D99:G100" totalsRowShown="0" headerRowDxfId="44" dataDxfId="42" headerRowBorderDxfId="43" tableBorderDxfId="41" totalsRowBorderDxfId="40">
  <autoFilter ref="D99:G100" xr:uid="{0ED5DD31-DFEF-4B86-90F8-4DAED14B25B2}"/>
  <tableColumns count="4">
    <tableColumn id="1" xr3:uid="{C93D4B1E-0162-4A90-922A-C4D56123FAB4}" name="X1" dataDxfId="39"/>
    <tableColumn id="2" xr3:uid="{29F3B7B4-FEDA-479E-B349-D6BE9AF2CFDA}" name="X2" dataDxfId="38"/>
    <tableColumn id="3" xr3:uid="{44F80AF9-13BC-47AE-BEC2-854CF71F9580}" name="X3" dataDxfId="37"/>
    <tableColumn id="4" xr3:uid="{777A22A0-F974-465E-A194-EC1043ACADE0}" name="X4" dataDxfId="36"/>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F43B94-E2E9-47C8-9B0E-31ED5E3B5673}" name="Tabla29" displayName="Tabla29" ref="D80:G81" totalsRowShown="0" headerRowDxfId="35" dataDxfId="33" headerRowBorderDxfId="34" tableBorderDxfId="32" totalsRowBorderDxfId="31">
  <autoFilter ref="D80:G81" xr:uid="{5A72E7B3-9007-4ADC-BE3D-42AF3A6B8FA0}"/>
  <tableColumns count="4">
    <tableColumn id="1" xr3:uid="{B0362995-3300-4B40-98EF-F7E4A8A3F43B}" name="X1" dataDxfId="30"/>
    <tableColumn id="2" xr3:uid="{D2DEACAD-1358-40C7-A985-ED5B285250DE}" name="X2" dataDxfId="29"/>
    <tableColumn id="3" xr3:uid="{29781E17-052F-4CC4-82E0-F1A94D5BED1F}" name="X3" dataDxfId="28"/>
    <tableColumn id="4" xr3:uid="{5D66B69E-6C16-4A48-B2F8-A63B9961FC27}" name="X4" dataDxfId="27"/>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7E249BD-2694-4108-ADD5-A984EBDAD31E}" name="Tabla2510" displayName="Tabla2510" ref="D186:G187" totalsRowShown="0" headerRowDxfId="26" dataDxfId="24" headerRowBorderDxfId="25" tableBorderDxfId="23" totalsRowBorderDxfId="22">
  <autoFilter ref="D186:G187" xr:uid="{0ED5DD31-DFEF-4B86-90F8-4DAED14B25B2}"/>
  <tableColumns count="4">
    <tableColumn id="1" xr3:uid="{E1730CD7-115A-42EE-8E3B-0009F6151C63}" name="X1" dataDxfId="21"/>
    <tableColumn id="2" xr3:uid="{EB61801F-D2CB-4D6F-A1E5-FAD617DBB4ED}" name="X2" dataDxfId="20"/>
    <tableColumn id="3" xr3:uid="{8C8B72DA-843F-4F4F-936B-BC2C6A02CB91}" name="X3" dataDxfId="19"/>
    <tableColumn id="4" xr3:uid="{EFCF2416-C23C-4040-AF38-3CD825D25D79}" name="X4" dataDxfId="18"/>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127BB2-AB6C-4474-B55D-E1D2DD598ED9}" name="Tabla292" displayName="Tabla292" ref="D80:G81" totalsRowShown="0" headerRowDxfId="17" dataDxfId="15" headerRowBorderDxfId="16" tableBorderDxfId="14" totalsRowBorderDxfId="13">
  <autoFilter ref="D80:G81" xr:uid="{5A72E7B3-9007-4ADC-BE3D-42AF3A6B8FA0}"/>
  <tableColumns count="4">
    <tableColumn id="1" xr3:uid="{86577CDB-AEF5-4D06-AA46-AF26BE233D85}" name="X1" dataDxfId="12"/>
    <tableColumn id="2" xr3:uid="{A1A000CF-5F6E-494B-8465-9488E39F65CB}" name="X2" dataDxfId="11"/>
    <tableColumn id="3" xr3:uid="{CF46C85D-0184-482D-9347-BDCCA3E74B55}" name="X3" dataDxfId="10"/>
    <tableColumn id="4" xr3:uid="{F67E45DC-8109-4578-A791-B6DB50430DE6}" name="X4" dataDxfId="9"/>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F9C3DB-3430-4E7F-9D13-BD67F2CFF3AF}" name="Tabla25106" displayName="Tabla25106" ref="D177:G178" totalsRowShown="0" headerRowDxfId="8" dataDxfId="6" headerRowBorderDxfId="7" tableBorderDxfId="5" totalsRowBorderDxfId="4">
  <autoFilter ref="D177:G178" xr:uid="{0ED5DD31-DFEF-4B86-90F8-4DAED14B25B2}"/>
  <tableColumns count="4">
    <tableColumn id="1" xr3:uid="{9202A190-7614-4754-A463-F0595F2E44E9}" name="X1" dataDxfId="3"/>
    <tableColumn id="2" xr3:uid="{CD2D9DE9-F14E-41EF-835B-FB57919E2375}" name="X2" dataDxfId="2"/>
    <tableColumn id="3" xr3:uid="{E5EDCCBC-8BBA-437C-9BE2-45A750B5B590}" name="X3" dataDxfId="1"/>
    <tableColumn id="4" xr3:uid="{45080CA2-AC1A-4E92-86BE-44D25CDF15B0}" name="X4"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jorgeromero.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C000"/>
  </sheetPr>
  <dimension ref="A1:G55"/>
  <sheetViews>
    <sheetView tabSelected="1" zoomScaleNormal="100" workbookViewId="0">
      <selection activeCell="H56" sqref="H56"/>
    </sheetView>
  </sheetViews>
  <sheetFormatPr baseColWidth="10" defaultRowHeight="15" x14ac:dyDescent="0.25"/>
  <cols>
    <col min="7" max="7" width="13.5703125" customWidth="1"/>
  </cols>
  <sheetData>
    <row r="1" spans="1:7" x14ac:dyDescent="0.25">
      <c r="A1" s="3"/>
      <c r="B1" s="3"/>
      <c r="C1" s="3"/>
      <c r="D1" s="3"/>
      <c r="E1" s="3"/>
      <c r="F1" s="3"/>
      <c r="G1" s="4"/>
    </row>
    <row r="2" spans="1:7" x14ac:dyDescent="0.25">
      <c r="A2" s="3"/>
      <c r="B2" s="3"/>
      <c r="C2" s="3"/>
      <c r="D2" s="3"/>
      <c r="E2" s="3"/>
      <c r="F2" s="3"/>
      <c r="G2" s="4"/>
    </row>
    <row r="3" spans="1:7" x14ac:dyDescent="0.25">
      <c r="A3" s="3"/>
      <c r="B3" s="3"/>
      <c r="C3" s="3"/>
      <c r="D3" s="3"/>
      <c r="E3" s="3"/>
      <c r="F3" s="3"/>
      <c r="G3" s="4"/>
    </row>
    <row r="4" spans="1:7" x14ac:dyDescent="0.25">
      <c r="A4" s="3"/>
      <c r="B4" s="3"/>
      <c r="C4" s="3"/>
      <c r="D4" s="3"/>
      <c r="E4" s="3"/>
      <c r="F4" s="3"/>
      <c r="G4" s="4"/>
    </row>
    <row r="5" spans="1:7" x14ac:dyDescent="0.25">
      <c r="A5" s="3"/>
      <c r="B5" s="3"/>
      <c r="C5" s="3"/>
      <c r="D5" s="3"/>
      <c r="E5" s="3"/>
      <c r="F5" s="3"/>
      <c r="G5" s="4"/>
    </row>
    <row r="6" spans="1:7" x14ac:dyDescent="0.25">
      <c r="A6" s="4"/>
      <c r="B6" s="4"/>
      <c r="C6" s="4"/>
      <c r="D6" s="4"/>
      <c r="E6" s="4"/>
      <c r="F6" s="4"/>
      <c r="G6" s="4"/>
    </row>
    <row r="7" spans="1:7" x14ac:dyDescent="0.25">
      <c r="A7" s="4"/>
      <c r="B7" s="4"/>
      <c r="C7" s="4"/>
      <c r="D7" s="4"/>
      <c r="E7" s="4"/>
      <c r="F7" s="4"/>
      <c r="G7" s="4"/>
    </row>
    <row r="8" spans="1:7" x14ac:dyDescent="0.25">
      <c r="A8" s="4"/>
      <c r="B8" s="4"/>
      <c r="C8" s="4"/>
      <c r="D8" s="4"/>
      <c r="E8" s="4"/>
      <c r="F8" s="4"/>
      <c r="G8" s="4"/>
    </row>
    <row r="9" spans="1:7" x14ac:dyDescent="0.25">
      <c r="A9" s="4"/>
      <c r="B9" s="4"/>
      <c r="C9" s="4"/>
      <c r="D9" s="4"/>
      <c r="E9" s="4"/>
      <c r="F9" s="4"/>
      <c r="G9" s="4"/>
    </row>
    <row r="10" spans="1:7" x14ac:dyDescent="0.25">
      <c r="A10" s="4"/>
      <c r="B10" s="4"/>
      <c r="C10" s="4"/>
      <c r="D10" s="4"/>
      <c r="E10" s="4"/>
      <c r="F10" s="4"/>
      <c r="G10" s="4"/>
    </row>
    <row r="11" spans="1:7" x14ac:dyDescent="0.25">
      <c r="A11" s="4"/>
      <c r="B11" s="4"/>
      <c r="C11" s="4"/>
      <c r="D11" s="4"/>
      <c r="E11" s="4"/>
      <c r="F11" s="4"/>
      <c r="G11" s="4"/>
    </row>
    <row r="12" spans="1:7" x14ac:dyDescent="0.25">
      <c r="A12" s="4"/>
      <c r="B12" s="4"/>
      <c r="C12" s="4"/>
      <c r="D12" s="4"/>
      <c r="E12" s="4"/>
      <c r="F12" s="4"/>
      <c r="G12" s="4"/>
    </row>
    <row r="13" spans="1:7" x14ac:dyDescent="0.25">
      <c r="A13" s="4"/>
      <c r="B13" s="4"/>
      <c r="C13" s="4"/>
      <c r="D13" s="4"/>
      <c r="E13" s="4"/>
      <c r="F13" s="4"/>
      <c r="G13" s="4"/>
    </row>
    <row r="14" spans="1:7" x14ac:dyDescent="0.25">
      <c r="A14" s="4"/>
      <c r="B14" s="4"/>
      <c r="C14" s="4"/>
      <c r="D14" s="4"/>
      <c r="E14" s="4"/>
      <c r="F14" s="4"/>
      <c r="G14" s="4"/>
    </row>
    <row r="15" spans="1:7" x14ac:dyDescent="0.25">
      <c r="A15" s="4"/>
      <c r="B15" s="4"/>
      <c r="C15" s="4"/>
      <c r="D15" s="4"/>
      <c r="E15" s="4"/>
      <c r="F15" s="4"/>
      <c r="G15" s="4"/>
    </row>
    <row r="16" spans="1:7" x14ac:dyDescent="0.25">
      <c r="A16" s="4"/>
      <c r="B16" s="4"/>
      <c r="C16" s="4"/>
      <c r="D16" s="4"/>
      <c r="E16" s="4"/>
      <c r="F16" s="4"/>
      <c r="G16" s="4"/>
    </row>
    <row r="17" spans="1:7" x14ac:dyDescent="0.25">
      <c r="A17" s="4"/>
      <c r="B17" s="4"/>
      <c r="C17" s="4"/>
      <c r="D17" s="4"/>
      <c r="E17" s="4"/>
      <c r="F17" s="4"/>
      <c r="G17" s="4"/>
    </row>
    <row r="18" spans="1:7" x14ac:dyDescent="0.25">
      <c r="A18" s="4"/>
      <c r="B18" s="4"/>
      <c r="C18" s="4"/>
      <c r="D18" s="4"/>
      <c r="E18" s="4"/>
      <c r="F18" s="4"/>
      <c r="G18" s="4"/>
    </row>
    <row r="19" spans="1:7" x14ac:dyDescent="0.25">
      <c r="A19" s="4"/>
      <c r="B19" s="4"/>
      <c r="C19" s="4"/>
      <c r="D19" s="4"/>
      <c r="E19" s="4"/>
      <c r="F19" s="4"/>
      <c r="G19" s="4"/>
    </row>
    <row r="20" spans="1:7" x14ac:dyDescent="0.25">
      <c r="A20" s="4"/>
      <c r="B20" s="4"/>
      <c r="C20" s="4"/>
      <c r="D20" s="4"/>
      <c r="E20" s="4"/>
      <c r="F20" s="4"/>
      <c r="G20" s="4"/>
    </row>
    <row r="21" spans="1:7" x14ac:dyDescent="0.25">
      <c r="A21" s="4"/>
      <c r="B21" s="4"/>
      <c r="C21" s="4"/>
      <c r="D21" s="4"/>
      <c r="E21" s="4"/>
      <c r="F21" s="4"/>
      <c r="G21" s="4"/>
    </row>
    <row r="22" spans="1:7" x14ac:dyDescent="0.25">
      <c r="A22" s="4"/>
      <c r="B22" s="4"/>
      <c r="C22" s="4"/>
      <c r="D22" s="4"/>
      <c r="E22" s="4"/>
      <c r="F22" s="4"/>
      <c r="G22" s="4"/>
    </row>
    <row r="23" spans="1:7" x14ac:dyDescent="0.25">
      <c r="A23" s="4"/>
      <c r="B23" s="4"/>
      <c r="C23" s="4"/>
      <c r="D23" s="4"/>
      <c r="E23" s="4"/>
      <c r="F23" s="4"/>
      <c r="G23" s="4"/>
    </row>
    <row r="24" spans="1:7" x14ac:dyDescent="0.25">
      <c r="A24" s="4"/>
      <c r="B24" s="4"/>
      <c r="C24" s="4"/>
      <c r="D24" s="4"/>
      <c r="E24" s="4"/>
      <c r="F24" s="4"/>
      <c r="G24" s="4"/>
    </row>
    <row r="25" spans="1:7" x14ac:dyDescent="0.25">
      <c r="A25" s="4"/>
      <c r="B25" s="4"/>
      <c r="C25" s="4"/>
      <c r="D25" s="4"/>
      <c r="E25" s="4"/>
      <c r="F25" s="4"/>
      <c r="G25" s="4"/>
    </row>
    <row r="26" spans="1:7" x14ac:dyDescent="0.25">
      <c r="A26" s="4"/>
      <c r="B26" s="4"/>
      <c r="C26" s="4"/>
      <c r="D26" s="4"/>
      <c r="E26" s="4"/>
      <c r="F26" s="4"/>
      <c r="G26" s="4"/>
    </row>
    <row r="27" spans="1:7" x14ac:dyDescent="0.25">
      <c r="A27" s="4"/>
      <c r="B27" s="4"/>
      <c r="C27" s="4"/>
      <c r="D27" s="4"/>
      <c r="E27" s="4"/>
      <c r="F27" s="4"/>
      <c r="G27" s="4"/>
    </row>
    <row r="28" spans="1:7" x14ac:dyDescent="0.25">
      <c r="A28" s="4"/>
      <c r="B28" s="4"/>
      <c r="C28" s="4"/>
      <c r="D28" s="4"/>
      <c r="E28" s="4"/>
      <c r="F28" s="4"/>
      <c r="G28" s="4"/>
    </row>
    <row r="29" spans="1:7" x14ac:dyDescent="0.25">
      <c r="A29" s="4"/>
      <c r="B29" s="4"/>
      <c r="C29" s="4"/>
      <c r="D29" s="4"/>
      <c r="E29" s="4"/>
      <c r="F29" s="4"/>
      <c r="G29" s="4"/>
    </row>
    <row r="30" spans="1:7" x14ac:dyDescent="0.25">
      <c r="A30" s="4"/>
      <c r="B30" s="4"/>
      <c r="C30" s="4"/>
      <c r="D30" s="4"/>
      <c r="E30" s="4"/>
      <c r="F30" s="4"/>
      <c r="G30" s="4"/>
    </row>
    <row r="31" spans="1:7" x14ac:dyDescent="0.25">
      <c r="A31" s="4"/>
      <c r="B31" s="4"/>
      <c r="C31" s="4"/>
      <c r="D31" s="4"/>
      <c r="E31" s="4"/>
      <c r="F31" s="4"/>
      <c r="G31" s="4"/>
    </row>
    <row r="32" spans="1:7"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ht="15" customHeight="1" x14ac:dyDescent="0.25">
      <c r="A36" s="4"/>
      <c r="B36" s="4"/>
      <c r="C36" s="4"/>
      <c r="D36" s="4"/>
      <c r="E36" s="4"/>
      <c r="F36" s="4"/>
      <c r="G36" s="4"/>
    </row>
    <row r="37" spans="1:7" ht="15" customHeight="1" x14ac:dyDescent="0.25">
      <c r="A37" s="4"/>
      <c r="B37" s="4"/>
      <c r="C37" s="4"/>
      <c r="D37" s="4"/>
      <c r="E37" s="4"/>
      <c r="F37" s="4"/>
      <c r="G37" s="4"/>
    </row>
    <row r="38" spans="1:7" ht="15" customHeight="1" x14ac:dyDescent="0.25">
      <c r="A38" s="4"/>
      <c r="B38" s="4"/>
      <c r="C38" s="4"/>
      <c r="D38" s="4"/>
      <c r="E38" s="4"/>
      <c r="F38" s="4"/>
      <c r="G38" s="4"/>
    </row>
    <row r="39" spans="1:7" ht="15" customHeight="1" x14ac:dyDescent="0.25">
      <c r="A39" s="4"/>
      <c r="B39" s="4"/>
      <c r="C39" s="4"/>
      <c r="D39" s="4"/>
      <c r="E39" s="4"/>
      <c r="F39" s="4"/>
      <c r="G39" s="4"/>
    </row>
    <row r="40" spans="1:7" ht="15" customHeight="1" x14ac:dyDescent="0.25">
      <c r="A40" s="4"/>
      <c r="B40" s="4"/>
      <c r="C40" s="4"/>
      <c r="D40" s="4"/>
      <c r="E40" s="4"/>
      <c r="F40" s="4"/>
      <c r="G40" s="4"/>
    </row>
    <row r="41" spans="1:7" ht="15" customHeight="1" x14ac:dyDescent="0.25">
      <c r="A41" s="4"/>
      <c r="B41" s="4"/>
      <c r="C41" s="4"/>
      <c r="D41" s="4"/>
      <c r="E41" s="4"/>
      <c r="F41" s="4"/>
      <c r="G41" s="4"/>
    </row>
    <row r="42" spans="1:7" x14ac:dyDescent="0.25">
      <c r="A42" s="2"/>
      <c r="B42" s="2"/>
      <c r="C42" s="2"/>
      <c r="D42" s="2"/>
      <c r="E42" s="2"/>
      <c r="F42" s="2"/>
      <c r="G42" s="2"/>
    </row>
    <row r="43" spans="1:7" x14ac:dyDescent="0.25">
      <c r="A43" s="2"/>
      <c r="B43" s="2"/>
      <c r="C43" s="2"/>
      <c r="D43" s="2"/>
      <c r="E43" s="2"/>
      <c r="F43" s="2"/>
      <c r="G43" s="2"/>
    </row>
    <row r="44" spans="1:7" x14ac:dyDescent="0.25">
      <c r="A44" s="2"/>
      <c r="B44" s="2"/>
      <c r="C44" s="2"/>
      <c r="D44" s="2"/>
      <c r="E44" s="2"/>
      <c r="F44" s="2"/>
      <c r="G44" s="2"/>
    </row>
    <row r="45" spans="1:7" x14ac:dyDescent="0.25">
      <c r="A45" s="2"/>
      <c r="B45" s="2"/>
      <c r="C45" s="2"/>
      <c r="D45" s="2"/>
      <c r="E45" s="2"/>
      <c r="F45" s="2"/>
      <c r="G45" s="2"/>
    </row>
    <row r="46" spans="1:7" x14ac:dyDescent="0.25">
      <c r="A46" s="2"/>
      <c r="B46" s="2"/>
      <c r="C46" s="2"/>
      <c r="D46" s="2"/>
      <c r="E46" s="2"/>
      <c r="F46" s="2"/>
      <c r="G46" s="2"/>
    </row>
    <row r="47" spans="1:7" x14ac:dyDescent="0.25">
      <c r="A47" s="2"/>
      <c r="B47" s="2"/>
      <c r="C47" s="2"/>
      <c r="D47" s="2"/>
      <c r="E47" s="2"/>
      <c r="F47" s="2"/>
      <c r="G47" s="2"/>
    </row>
    <row r="48" spans="1:7" x14ac:dyDescent="0.25">
      <c r="A48" s="2"/>
      <c r="B48" s="2"/>
      <c r="C48" s="2"/>
      <c r="D48" s="2"/>
      <c r="E48" s="2"/>
      <c r="F48" s="2"/>
      <c r="G48" s="2"/>
    </row>
    <row r="49" spans="1:7" x14ac:dyDescent="0.25">
      <c r="A49" s="2"/>
      <c r="B49" s="2"/>
      <c r="C49" s="2"/>
      <c r="D49" s="2"/>
      <c r="E49" s="2"/>
      <c r="F49" s="2"/>
      <c r="G49" s="2"/>
    </row>
    <row r="50" spans="1:7" x14ac:dyDescent="0.25">
      <c r="A50" s="2"/>
      <c r="B50" s="2"/>
      <c r="C50" s="2"/>
      <c r="D50" s="2"/>
      <c r="E50" s="2"/>
      <c r="F50" s="2"/>
      <c r="G50" s="2"/>
    </row>
    <row r="51" spans="1:7" x14ac:dyDescent="0.25">
      <c r="A51" s="2"/>
      <c r="B51" s="2"/>
      <c r="C51" s="2"/>
      <c r="D51" s="2"/>
      <c r="E51" s="2"/>
      <c r="F51" s="2"/>
      <c r="G51" s="2"/>
    </row>
    <row r="52" spans="1:7" x14ac:dyDescent="0.25">
      <c r="A52" s="2"/>
      <c r="B52" s="2"/>
      <c r="C52" s="2"/>
      <c r="D52" s="2"/>
      <c r="E52" s="2"/>
      <c r="F52" s="2"/>
      <c r="G52" s="2"/>
    </row>
    <row r="53" spans="1:7" x14ac:dyDescent="0.25">
      <c r="A53" s="2"/>
      <c r="B53" s="2"/>
      <c r="C53" s="2"/>
      <c r="D53" s="2"/>
      <c r="E53" s="130" t="s">
        <v>101</v>
      </c>
      <c r="G53" s="2"/>
    </row>
    <row r="54" spans="1:7" x14ac:dyDescent="0.25">
      <c r="A54" s="2"/>
      <c r="B54" s="2"/>
      <c r="C54" s="2"/>
      <c r="D54" s="2"/>
      <c r="E54" s="2"/>
      <c r="F54" s="2"/>
      <c r="G54" s="2"/>
    </row>
    <row r="55" spans="1:7" x14ac:dyDescent="0.25">
      <c r="A55" s="2"/>
      <c r="B55" s="2"/>
      <c r="C55" s="2"/>
      <c r="D55" s="2"/>
      <c r="E55" s="2"/>
      <c r="F55" s="2"/>
      <c r="G55" s="2"/>
    </row>
  </sheetData>
  <hyperlinks>
    <hyperlink ref="E53" r:id="rId1" display="info@jorgeromero.org"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7B70"/>
  </sheetPr>
  <dimension ref="A1:P127"/>
  <sheetViews>
    <sheetView showGridLines="0" zoomScale="85" zoomScaleNormal="85" workbookViewId="0">
      <selection activeCell="A20" sqref="A20"/>
    </sheetView>
  </sheetViews>
  <sheetFormatPr baseColWidth="10" defaultRowHeight="15" x14ac:dyDescent="0.25"/>
  <cols>
    <col min="1" max="1" width="44.85546875" customWidth="1"/>
    <col min="2" max="2" width="13.7109375" bestFit="1" customWidth="1"/>
    <col min="3" max="8" width="13.7109375" customWidth="1"/>
    <col min="9" max="9" width="13.5703125" customWidth="1"/>
    <col min="10" max="10" width="12.7109375" bestFit="1" customWidth="1"/>
    <col min="11" max="11" width="13.140625" customWidth="1"/>
    <col min="12" max="12" width="12.85546875" customWidth="1"/>
    <col min="13" max="13" width="12.140625" customWidth="1"/>
    <col min="14" max="15" width="12" bestFit="1" customWidth="1"/>
    <col min="16" max="16" width="12.5703125" bestFit="1" customWidth="1"/>
  </cols>
  <sheetData>
    <row r="1" spans="1:9" ht="24.75" customHeight="1" x14ac:dyDescent="0.35">
      <c r="A1" s="44" t="s">
        <v>26</v>
      </c>
      <c r="B1" s="41"/>
      <c r="C1" s="42"/>
      <c r="D1" s="41"/>
      <c r="E1" s="41"/>
      <c r="F1" s="41"/>
      <c r="G1" s="41"/>
      <c r="H1" s="41"/>
      <c r="I1" s="93"/>
    </row>
    <row r="2" spans="1:9" ht="19.5" customHeight="1" x14ac:dyDescent="0.25">
      <c r="A2" s="43" t="s">
        <v>25</v>
      </c>
      <c r="B2" s="41"/>
      <c r="C2" s="41"/>
      <c r="D2" s="41"/>
      <c r="E2" s="41"/>
      <c r="F2" s="41"/>
      <c r="G2" s="41"/>
      <c r="H2" s="41"/>
      <c r="I2" s="93"/>
    </row>
    <row r="3" spans="1:9" x14ac:dyDescent="0.25">
      <c r="A3" s="29"/>
      <c r="B3" s="29"/>
      <c r="C3" s="29"/>
      <c r="D3" s="29"/>
      <c r="E3" s="29"/>
      <c r="F3" s="29"/>
      <c r="G3" s="29"/>
      <c r="H3" s="29"/>
    </row>
    <row r="4" spans="1:9" x14ac:dyDescent="0.25">
      <c r="A4" s="29"/>
      <c r="B4" s="29"/>
      <c r="C4" s="29"/>
      <c r="D4" s="29"/>
      <c r="E4" s="29"/>
      <c r="F4" s="29"/>
      <c r="G4" s="29"/>
      <c r="H4" s="29"/>
    </row>
    <row r="5" spans="1:9" ht="15.75" x14ac:dyDescent="0.25">
      <c r="A5" s="30"/>
      <c r="B5" s="29"/>
      <c r="C5" s="29"/>
      <c r="D5" s="29"/>
      <c r="E5" s="29"/>
      <c r="F5" s="29"/>
      <c r="G5" s="31"/>
      <c r="H5" s="31"/>
    </row>
    <row r="6" spans="1:9" ht="15.75" x14ac:dyDescent="0.25">
      <c r="A6" s="32"/>
      <c r="B6" s="29"/>
      <c r="C6" s="29"/>
      <c r="D6" s="29"/>
      <c r="E6" s="29"/>
      <c r="F6" s="29"/>
      <c r="G6" s="33"/>
      <c r="H6" s="34"/>
    </row>
    <row r="7" spans="1:9" ht="15.75" x14ac:dyDescent="0.25">
      <c r="A7" s="32"/>
      <c r="B7" s="29"/>
      <c r="C7" s="29"/>
      <c r="D7" s="29"/>
      <c r="E7" s="29"/>
      <c r="F7" s="29"/>
      <c r="G7" s="33"/>
      <c r="H7" s="34"/>
    </row>
    <row r="8" spans="1:9" ht="15.75" x14ac:dyDescent="0.25">
      <c r="A8" s="32"/>
      <c r="B8" s="29"/>
      <c r="C8" s="29"/>
      <c r="D8" s="29"/>
      <c r="E8" s="29"/>
      <c r="F8" s="29"/>
      <c r="G8" s="33"/>
      <c r="H8" s="34"/>
    </row>
    <row r="9" spans="1:9" x14ac:dyDescent="0.25">
      <c r="A9" s="35"/>
      <c r="B9" s="29"/>
      <c r="C9" s="29"/>
      <c r="D9" s="29"/>
      <c r="E9" s="29"/>
      <c r="F9" s="29"/>
      <c r="G9" s="33"/>
      <c r="H9" s="34"/>
    </row>
    <row r="10" spans="1:9" x14ac:dyDescent="0.25">
      <c r="A10" s="29"/>
      <c r="B10" s="29"/>
      <c r="C10" s="29"/>
      <c r="D10" s="29"/>
      <c r="E10" s="29"/>
      <c r="F10" s="29"/>
      <c r="G10" s="33"/>
      <c r="H10" s="34"/>
    </row>
    <row r="11" spans="1:9" x14ac:dyDescent="0.25">
      <c r="A11" s="29"/>
      <c r="B11" s="29"/>
      <c r="C11" s="29"/>
      <c r="D11" s="29"/>
      <c r="E11" s="29"/>
      <c r="F11" s="29"/>
      <c r="G11" s="33"/>
      <c r="H11" s="34"/>
    </row>
    <row r="12" spans="1:9" x14ac:dyDescent="0.25">
      <c r="A12" s="2"/>
      <c r="B12" s="2"/>
      <c r="C12" s="2"/>
      <c r="D12" s="2"/>
      <c r="E12" s="2"/>
      <c r="F12" s="2"/>
      <c r="G12" s="36"/>
      <c r="H12" s="37"/>
    </row>
    <row r="13" spans="1:9" x14ac:dyDescent="0.25">
      <c r="G13" s="13"/>
      <c r="H13" s="14"/>
    </row>
    <row r="14" spans="1:9" ht="19.5" x14ac:dyDescent="0.25">
      <c r="A14" s="25" t="s">
        <v>9</v>
      </c>
    </row>
    <row r="15" spans="1:9" ht="18.75" customHeight="1" x14ac:dyDescent="0.25">
      <c r="A15" s="26" t="s">
        <v>15</v>
      </c>
    </row>
    <row r="16" spans="1:9" ht="12.75" customHeight="1" x14ac:dyDescent="0.25">
      <c r="A16" s="26"/>
    </row>
    <row r="17" spans="1:12" x14ac:dyDescent="0.25">
      <c r="A17" s="8"/>
      <c r="B17" s="23">
        <v>2016</v>
      </c>
      <c r="C17" s="23">
        <v>2017</v>
      </c>
      <c r="D17" s="23">
        <v>2018</v>
      </c>
      <c r="E17" s="23">
        <v>2019</v>
      </c>
      <c r="F17" s="23">
        <v>2020</v>
      </c>
      <c r="G17" s="23">
        <v>2021</v>
      </c>
      <c r="H17" s="85"/>
      <c r="I17" s="86"/>
    </row>
    <row r="18" spans="1:12" x14ac:dyDescent="0.25">
      <c r="A18" s="132" t="s">
        <v>27</v>
      </c>
      <c r="B18" s="19">
        <v>2688260</v>
      </c>
      <c r="C18" s="19">
        <v>2791030</v>
      </c>
      <c r="D18" s="19">
        <v>2893700</v>
      </c>
      <c r="E18" s="19">
        <v>2892600</v>
      </c>
      <c r="F18" s="19">
        <v>2748620</v>
      </c>
      <c r="G18" s="19">
        <v>2632150</v>
      </c>
      <c r="H18" s="7"/>
      <c r="I18" s="7"/>
    </row>
    <row r="19" spans="1:12" x14ac:dyDescent="0.25">
      <c r="A19" s="131" t="s">
        <v>30</v>
      </c>
      <c r="B19" s="19">
        <v>863281.25</v>
      </c>
      <c r="C19" s="19">
        <v>890950</v>
      </c>
      <c r="D19" s="19">
        <v>852620</v>
      </c>
      <c r="E19" s="19">
        <v>823500</v>
      </c>
      <c r="F19" s="19">
        <v>837600</v>
      </c>
      <c r="G19" s="19">
        <v>883520</v>
      </c>
      <c r="H19" s="7"/>
      <c r="I19" s="7"/>
    </row>
    <row r="20" spans="1:12" x14ac:dyDescent="0.25">
      <c r="A20" s="133" t="s">
        <v>13</v>
      </c>
      <c r="B20" s="15">
        <v>5453760</v>
      </c>
      <c r="C20" s="15">
        <v>5556533</v>
      </c>
      <c r="D20" s="15">
        <v>5659306</v>
      </c>
      <c r="E20" s="15">
        <v>5762079</v>
      </c>
      <c r="F20" s="15">
        <v>5864852</v>
      </c>
      <c r="G20" s="15">
        <v>5967625</v>
      </c>
      <c r="H20" s="7"/>
      <c r="I20" s="7"/>
    </row>
    <row r="21" spans="1:12" x14ac:dyDescent="0.25">
      <c r="A21" s="134" t="s">
        <v>10</v>
      </c>
      <c r="B21" s="19">
        <v>28715</v>
      </c>
      <c r="C21" s="19">
        <v>35308</v>
      </c>
      <c r="D21" s="19">
        <v>42818</v>
      </c>
      <c r="E21" s="19">
        <v>50329</v>
      </c>
      <c r="F21" s="19">
        <v>43220</v>
      </c>
      <c r="G21" s="19">
        <v>22500</v>
      </c>
      <c r="H21" s="7"/>
      <c r="I21" s="7"/>
    </row>
    <row r="22" spans="1:12" x14ac:dyDescent="0.25">
      <c r="A22" s="135" t="s">
        <v>11</v>
      </c>
      <c r="B22" s="15">
        <v>397113</v>
      </c>
      <c r="C22" s="15">
        <v>460720</v>
      </c>
      <c r="D22" s="15">
        <v>518250</v>
      </c>
      <c r="E22" s="15">
        <v>525690</v>
      </c>
      <c r="F22" s="15">
        <v>320118</v>
      </c>
      <c r="G22" s="15">
        <v>312240</v>
      </c>
      <c r="H22" s="7"/>
      <c r="I22" s="7"/>
    </row>
    <row r="23" spans="1:12" x14ac:dyDescent="0.25">
      <c r="A23" s="136" t="s">
        <v>12</v>
      </c>
      <c r="B23" s="19">
        <v>4527978</v>
      </c>
      <c r="C23" s="19">
        <v>4603083</v>
      </c>
      <c r="D23" s="19">
        <v>4678186</v>
      </c>
      <c r="E23" s="19">
        <v>4753290</v>
      </c>
      <c r="F23" s="19">
        <v>4788215</v>
      </c>
      <c r="G23" s="19">
        <v>4882905</v>
      </c>
      <c r="H23" s="7"/>
      <c r="I23" s="7"/>
    </row>
    <row r="24" spans="1:12" ht="15.75" thickBot="1" x14ac:dyDescent="0.3">
      <c r="A24" s="137" t="s">
        <v>14</v>
      </c>
      <c r="B24" s="51">
        <v>1925781</v>
      </c>
      <c r="C24" s="51">
        <v>1953450</v>
      </c>
      <c r="D24" s="51">
        <v>1981119</v>
      </c>
      <c r="E24" s="51">
        <v>2008788</v>
      </c>
      <c r="F24" s="51">
        <v>2046458</v>
      </c>
      <c r="G24" s="51">
        <v>2079127</v>
      </c>
      <c r="H24" s="7"/>
      <c r="I24" s="9"/>
    </row>
    <row r="25" spans="1:12" x14ac:dyDescent="0.25">
      <c r="A25" s="8"/>
      <c r="B25" s="7"/>
      <c r="C25" s="7"/>
      <c r="D25" s="7"/>
      <c r="E25" s="7"/>
      <c r="F25" s="7"/>
      <c r="G25" s="7"/>
      <c r="H25" s="7"/>
      <c r="I25" s="9"/>
    </row>
    <row r="26" spans="1:12" x14ac:dyDescent="0.25">
      <c r="A26" s="8"/>
      <c r="B26" s="9"/>
      <c r="C26" s="9"/>
      <c r="D26" s="9"/>
      <c r="E26" s="9"/>
      <c r="F26" s="9"/>
      <c r="G26" s="9"/>
    </row>
    <row r="27" spans="1:12" x14ac:dyDescent="0.25">
      <c r="B27" s="6"/>
      <c r="C27" s="6"/>
      <c r="D27" s="6"/>
      <c r="E27" s="6"/>
      <c r="F27" s="6"/>
      <c r="G27" s="6"/>
      <c r="K27" s="7"/>
      <c r="L27" s="7"/>
    </row>
    <row r="28" spans="1:12" ht="16.5" customHeight="1" x14ac:dyDescent="0.25">
      <c r="A28" s="39" t="s">
        <v>42</v>
      </c>
      <c r="B28" s="6"/>
      <c r="C28" s="6"/>
      <c r="D28" s="6"/>
      <c r="E28" s="6"/>
      <c r="F28" s="6"/>
      <c r="G28" s="6"/>
      <c r="K28" s="9"/>
      <c r="L28" s="9"/>
    </row>
    <row r="29" spans="1:12" ht="18.75" customHeight="1" x14ac:dyDescent="0.25">
      <c r="A29" s="28" t="s">
        <v>28</v>
      </c>
      <c r="K29" s="10"/>
      <c r="L29" s="10"/>
    </row>
    <row r="30" spans="1:12" ht="15.75" customHeight="1" x14ac:dyDescent="0.25">
      <c r="K30" s="7"/>
      <c r="L30" s="7"/>
    </row>
    <row r="31" spans="1:12" x14ac:dyDescent="0.25">
      <c r="A31" s="38"/>
      <c r="B31" s="24">
        <f t="shared" ref="B31:G31" si="0">IF(B17=0,"",B17)</f>
        <v>2016</v>
      </c>
      <c r="C31" s="24">
        <f t="shared" si="0"/>
        <v>2017</v>
      </c>
      <c r="D31" s="24">
        <f t="shared" si="0"/>
        <v>2018</v>
      </c>
      <c r="E31" s="24">
        <f t="shared" si="0"/>
        <v>2019</v>
      </c>
      <c r="F31" s="24">
        <f t="shared" si="0"/>
        <v>2020</v>
      </c>
      <c r="G31" s="24">
        <f t="shared" si="0"/>
        <v>2021</v>
      </c>
      <c r="H31" s="88"/>
      <c r="I31" s="85"/>
      <c r="K31" s="11"/>
      <c r="L31" s="11"/>
    </row>
    <row r="32" spans="1:12" x14ac:dyDescent="0.25">
      <c r="A32" s="27" t="s">
        <v>17</v>
      </c>
      <c r="B32" s="57">
        <f t="shared" ref="B32:G32" si="1">IFERROR((B18-B19)/B20,"")</f>
        <v>0.3346276238778384</v>
      </c>
      <c r="C32" s="57">
        <f t="shared" si="1"/>
        <v>0.34195423657161761</v>
      </c>
      <c r="D32" s="57">
        <f t="shared" si="1"/>
        <v>0.36065906314307794</v>
      </c>
      <c r="E32" s="57">
        <f t="shared" si="1"/>
        <v>0.35908914126307534</v>
      </c>
      <c r="F32" s="57">
        <f t="shared" si="1"/>
        <v>0.32584283456769242</v>
      </c>
      <c r="G32" s="57">
        <f t="shared" si="1"/>
        <v>0.29301941727236547</v>
      </c>
      <c r="H32" s="40" t="s">
        <v>0</v>
      </c>
      <c r="I32" s="87"/>
      <c r="K32" s="6"/>
      <c r="L32" s="6"/>
    </row>
    <row r="33" spans="1:12" x14ac:dyDescent="0.25">
      <c r="A33" s="17" t="s">
        <v>16</v>
      </c>
      <c r="B33" s="57">
        <f t="shared" ref="B33:G33" si="2">IFERROR(B21/B20,"")</f>
        <v>5.2651748518453322E-3</v>
      </c>
      <c r="C33" s="57">
        <f t="shared" si="2"/>
        <v>6.3543220205836987E-3</v>
      </c>
      <c r="D33" s="57">
        <f t="shared" si="2"/>
        <v>7.5659453650323907E-3</v>
      </c>
      <c r="E33" s="57">
        <f t="shared" si="2"/>
        <v>8.7345209949394997E-3</v>
      </c>
      <c r="F33" s="57">
        <f t="shared" si="2"/>
        <v>7.3693249207311623E-3</v>
      </c>
      <c r="G33" s="57">
        <f t="shared" si="2"/>
        <v>3.770344148635345E-3</v>
      </c>
      <c r="H33" s="40" t="s">
        <v>1</v>
      </c>
      <c r="I33" s="87"/>
      <c r="K33" s="12"/>
      <c r="L33" s="12"/>
    </row>
    <row r="34" spans="1:12" x14ac:dyDescent="0.25">
      <c r="A34" s="17" t="s">
        <v>18</v>
      </c>
      <c r="B34" s="57">
        <f t="shared" ref="B34:G34" si="3">IFERROR(B22/B20,"")</f>
        <v>7.2814535293082197E-2</v>
      </c>
      <c r="C34" s="57">
        <f t="shared" si="3"/>
        <v>8.2915011932800542E-2</v>
      </c>
      <c r="D34" s="57">
        <f t="shared" si="3"/>
        <v>9.1574832673829612E-2</v>
      </c>
      <c r="E34" s="57">
        <f t="shared" si="3"/>
        <v>9.123269569889618E-2</v>
      </c>
      <c r="F34" s="57">
        <f t="shared" si="3"/>
        <v>5.4582451526483534E-2</v>
      </c>
      <c r="G34" s="57">
        <f t="shared" si="3"/>
        <v>5.2322322531995556E-2</v>
      </c>
      <c r="H34" s="40" t="s">
        <v>2</v>
      </c>
      <c r="I34" s="87"/>
      <c r="K34" s="12"/>
      <c r="L34" s="12"/>
    </row>
    <row r="35" spans="1:12" ht="15.75" thickBot="1" x14ac:dyDescent="0.3">
      <c r="A35" s="53" t="s">
        <v>19</v>
      </c>
      <c r="B35" s="81">
        <f t="shared" ref="B35:G35" si="4">IFERROR(B23/B24,"")</f>
        <v>2.3512424309929321</v>
      </c>
      <c r="C35" s="81">
        <f t="shared" si="4"/>
        <v>2.3563863933041542</v>
      </c>
      <c r="D35" s="81">
        <f t="shared" si="4"/>
        <v>2.361385661335841</v>
      </c>
      <c r="E35" s="81">
        <f t="shared" si="4"/>
        <v>2.3662477075729247</v>
      </c>
      <c r="F35" s="81">
        <f t="shared" si="4"/>
        <v>2.3397572781850395</v>
      </c>
      <c r="G35" s="81">
        <f t="shared" si="4"/>
        <v>2.3485361885060412</v>
      </c>
      <c r="H35" s="40" t="s">
        <v>3</v>
      </c>
      <c r="I35" s="87"/>
      <c r="K35" s="12"/>
      <c r="L35" s="12"/>
    </row>
    <row r="36" spans="1:12" x14ac:dyDescent="0.25">
      <c r="K36" s="12"/>
      <c r="L36" s="12"/>
    </row>
    <row r="37" spans="1:12" x14ac:dyDescent="0.25">
      <c r="K37" s="12"/>
      <c r="L37" s="12"/>
    </row>
    <row r="38" spans="1:12" x14ac:dyDescent="0.25">
      <c r="K38" s="12"/>
      <c r="L38" s="12"/>
    </row>
    <row r="39" spans="1:12" x14ac:dyDescent="0.25">
      <c r="K39" s="12"/>
      <c r="L39" s="12"/>
    </row>
    <row r="40" spans="1:12" ht="16.5" customHeight="1" x14ac:dyDescent="0.25">
      <c r="A40" s="39" t="s">
        <v>20</v>
      </c>
      <c r="B40" s="6"/>
      <c r="C40" s="6"/>
      <c r="D40" s="6"/>
      <c r="E40" s="6"/>
      <c r="K40" s="9"/>
      <c r="L40" s="9"/>
    </row>
    <row r="41" spans="1:12" ht="18.75" customHeight="1" x14ac:dyDescent="0.25">
      <c r="A41" s="28" t="s">
        <v>31</v>
      </c>
      <c r="D41" s="60" t="s">
        <v>0</v>
      </c>
      <c r="E41" s="61" t="s">
        <v>1</v>
      </c>
      <c r="F41" s="61" t="s">
        <v>2</v>
      </c>
      <c r="G41" s="62" t="s">
        <v>3</v>
      </c>
      <c r="K41" s="10"/>
      <c r="L41" s="10"/>
    </row>
    <row r="42" spans="1:12" ht="18.75" customHeight="1" x14ac:dyDescent="0.25">
      <c r="A42" s="28"/>
      <c r="D42" s="63">
        <v>6.56</v>
      </c>
      <c r="E42" s="64">
        <v>3.26</v>
      </c>
      <c r="F42" s="64">
        <v>6.72</v>
      </c>
      <c r="G42" s="65">
        <v>1.05</v>
      </c>
      <c r="K42" s="10"/>
      <c r="L42" s="10"/>
    </row>
    <row r="43" spans="1:12" ht="15.75" customHeight="1" x14ac:dyDescent="0.25">
      <c r="K43" s="7"/>
      <c r="L43" s="7"/>
    </row>
    <row r="44" spans="1:12" x14ac:dyDescent="0.25">
      <c r="A44" s="38"/>
      <c r="B44" s="24">
        <f t="shared" ref="B44:G44" si="5">IF(B17=0,"",B17)</f>
        <v>2016</v>
      </c>
      <c r="C44" s="24">
        <f t="shared" si="5"/>
        <v>2017</v>
      </c>
      <c r="D44" s="24">
        <f t="shared" si="5"/>
        <v>2018</v>
      </c>
      <c r="E44" s="24">
        <f t="shared" si="5"/>
        <v>2019</v>
      </c>
      <c r="F44" s="24">
        <f t="shared" si="5"/>
        <v>2020</v>
      </c>
      <c r="G44" s="24">
        <f t="shared" si="5"/>
        <v>2021</v>
      </c>
      <c r="H44" s="88"/>
      <c r="I44" s="85"/>
      <c r="K44" s="11"/>
      <c r="L44" s="11"/>
    </row>
    <row r="45" spans="1:12" x14ac:dyDescent="0.25">
      <c r="A45" s="45" t="s">
        <v>22</v>
      </c>
      <c r="B45" s="57">
        <f>IFERROR(B32*Tabla2[X1],"")</f>
        <v>2.1951572126386196</v>
      </c>
      <c r="C45" s="57">
        <f>IFERROR(C32*Tabla2[X1],"")</f>
        <v>2.2432197919098114</v>
      </c>
      <c r="D45" s="57">
        <f>IFERROR(D32*Tabla2[X1],"")</f>
        <v>2.3659234542185912</v>
      </c>
      <c r="E45" s="57">
        <f>IFERROR(E32*Tabla2[X1],"")</f>
        <v>2.3556247666857741</v>
      </c>
      <c r="F45" s="57">
        <f>IFERROR(F32*Tabla2[X1],"")</f>
        <v>2.1375289947640623</v>
      </c>
      <c r="G45" s="57">
        <f>IFERROR(G32*Tabla2[X1],"")</f>
        <v>1.9222073773067174</v>
      </c>
      <c r="H45" s="40" t="s">
        <v>0</v>
      </c>
      <c r="I45" s="87"/>
      <c r="K45" s="6"/>
      <c r="L45" s="6"/>
    </row>
    <row r="46" spans="1:12" x14ac:dyDescent="0.25">
      <c r="A46" s="47" t="s">
        <v>21</v>
      </c>
      <c r="B46" s="66">
        <f>IFERROR(B33*Tabla2[X1],"")</f>
        <v>3.4539547028105376E-2</v>
      </c>
      <c r="C46" s="57">
        <f>IFERROR(C33*Tabla2[X2],"")</f>
        <v>2.0715089787102858E-2</v>
      </c>
      <c r="D46" s="57">
        <f>IFERROR(D33*Tabla2[X2],"")</f>
        <v>2.4664981890005593E-2</v>
      </c>
      <c r="E46" s="57">
        <f>IFERROR(E33*Tabla2[X2],"")</f>
        <v>2.8474538443502766E-2</v>
      </c>
      <c r="F46" s="57">
        <f>IFERROR(F33*Tabla2[X2],"")</f>
        <v>2.4023999241583587E-2</v>
      </c>
      <c r="G46" s="57">
        <f>IFERROR(G33*Tabla2[X2],"")</f>
        <v>1.2291321924551225E-2</v>
      </c>
      <c r="H46" s="40" t="s">
        <v>1</v>
      </c>
      <c r="I46" s="87"/>
      <c r="K46" s="12"/>
      <c r="L46" s="12"/>
    </row>
    <row r="47" spans="1:12" x14ac:dyDescent="0.25">
      <c r="A47" s="47" t="s">
        <v>23</v>
      </c>
      <c r="B47" s="57">
        <f>IFERROR(B34*Tabla2[X3],"")</f>
        <v>0.48931367716951235</v>
      </c>
      <c r="C47" s="57">
        <f>IFERROR(C34*Tabla2[X3],"")</f>
        <v>0.55718888018841961</v>
      </c>
      <c r="D47" s="57">
        <f>IFERROR(D34*Tabla2[X3],"")</f>
        <v>0.61538287556813498</v>
      </c>
      <c r="E47" s="57">
        <f>IFERROR(E34*Tabla2[X3],"")</f>
        <v>0.61308371509658233</v>
      </c>
      <c r="F47" s="57">
        <f>IFERROR(F34*Tabla2[X3],"")</f>
        <v>0.36679407425796934</v>
      </c>
      <c r="G47" s="57">
        <f>IFERROR(G34*Tabla2[X3],"")</f>
        <v>0.35160600741501014</v>
      </c>
      <c r="H47" s="40" t="s">
        <v>2</v>
      </c>
      <c r="I47" s="87"/>
      <c r="K47" s="12"/>
      <c r="L47" s="12"/>
    </row>
    <row r="48" spans="1:12" ht="15.75" thickBot="1" x14ac:dyDescent="0.3">
      <c r="A48" s="48" t="s">
        <v>24</v>
      </c>
      <c r="B48" s="58">
        <f>IFERROR(B35*Tabla2[X4],"")</f>
        <v>2.4688045525425788</v>
      </c>
      <c r="C48" s="58">
        <f>IFERROR(C35*Tabla2[X4],"")</f>
        <v>2.4742057129693622</v>
      </c>
      <c r="D48" s="58">
        <f>IFERROR(D35*Tabla2[X4],"")</f>
        <v>2.479454944402633</v>
      </c>
      <c r="E48" s="58">
        <f>IFERROR(E35*Tabla2[X4],"")</f>
        <v>2.484560092951571</v>
      </c>
      <c r="F48" s="58">
        <f>IFERROR(F35*Tabla2[X4],"")</f>
        <v>2.4567451420942916</v>
      </c>
      <c r="G48" s="58">
        <f>IFERROR(G35*Tabla2[X4],"")</f>
        <v>2.4659629979313435</v>
      </c>
      <c r="H48" s="40" t="s">
        <v>3</v>
      </c>
      <c r="I48" s="87"/>
      <c r="K48" s="96"/>
      <c r="L48" s="96"/>
    </row>
    <row r="49" spans="1:12" ht="18" customHeight="1" thickBot="1" x14ac:dyDescent="0.3">
      <c r="A49" s="49" t="s">
        <v>29</v>
      </c>
      <c r="B49" s="59">
        <f t="shared" ref="B49:G49" si="6">IF(B17=0,"",(SUM(B45:B48)))</f>
        <v>5.1878149893788166</v>
      </c>
      <c r="C49" s="59">
        <f t="shared" si="6"/>
        <v>5.2953294748546957</v>
      </c>
      <c r="D49" s="59">
        <f t="shared" si="6"/>
        <v>5.4854262560793652</v>
      </c>
      <c r="E49" s="59">
        <f t="shared" si="6"/>
        <v>5.4817431131774299</v>
      </c>
      <c r="F49" s="59">
        <f t="shared" si="6"/>
        <v>4.9850922103579069</v>
      </c>
      <c r="G49" s="59">
        <f t="shared" si="6"/>
        <v>4.7520677045776223</v>
      </c>
      <c r="H49" s="91"/>
      <c r="I49" s="92"/>
      <c r="K49" s="96"/>
      <c r="L49" s="96"/>
    </row>
    <row r="50" spans="1:12" x14ac:dyDescent="0.25">
      <c r="A50" s="94" t="s">
        <v>32</v>
      </c>
      <c r="B50" s="55">
        <v>2.6</v>
      </c>
      <c r="C50" s="55">
        <v>2.6</v>
      </c>
      <c r="D50" s="55">
        <v>2.6</v>
      </c>
      <c r="E50" s="55">
        <v>2.6</v>
      </c>
      <c r="F50" s="55">
        <v>2.6</v>
      </c>
      <c r="G50" s="55">
        <v>2.6</v>
      </c>
      <c r="H50" s="79"/>
      <c r="I50" s="79"/>
      <c r="K50" s="21"/>
      <c r="L50" s="21"/>
    </row>
    <row r="51" spans="1:12" ht="15.75" thickBot="1" x14ac:dyDescent="0.3">
      <c r="A51" s="95" t="s">
        <v>33</v>
      </c>
      <c r="B51" s="56">
        <v>1.1000000000000001</v>
      </c>
      <c r="C51" s="56">
        <v>1.1000000000000001</v>
      </c>
      <c r="D51" s="56">
        <v>1.1000000000000001</v>
      </c>
      <c r="E51" s="56">
        <v>1.1000000000000001</v>
      </c>
      <c r="F51" s="56">
        <v>1.1000000000000001</v>
      </c>
      <c r="G51" s="56">
        <v>1.1000000000000001</v>
      </c>
      <c r="H51" s="79"/>
      <c r="I51" s="79"/>
      <c r="K51" s="21"/>
      <c r="L51" s="21"/>
    </row>
    <row r="52" spans="1:12" x14ac:dyDescent="0.25">
      <c r="A52" s="78"/>
      <c r="B52" s="79"/>
      <c r="C52" s="79"/>
      <c r="D52" s="79"/>
      <c r="E52" s="82" t="s">
        <v>34</v>
      </c>
      <c r="F52" s="89"/>
      <c r="G52" s="90"/>
      <c r="H52" s="90"/>
      <c r="K52" s="21"/>
      <c r="L52" s="21"/>
    </row>
    <row r="53" spans="1:12" x14ac:dyDescent="0.25">
      <c r="E53" s="71" t="s">
        <v>35</v>
      </c>
      <c r="F53" s="76">
        <v>2.6</v>
      </c>
      <c r="G53" s="76" t="s">
        <v>39</v>
      </c>
      <c r="H53" s="72"/>
      <c r="K53" s="21"/>
      <c r="L53" s="21"/>
    </row>
    <row r="54" spans="1:12" x14ac:dyDescent="0.25">
      <c r="E54" s="67" t="s">
        <v>36</v>
      </c>
      <c r="F54" s="5" t="s">
        <v>37</v>
      </c>
      <c r="G54" s="5" t="s">
        <v>40</v>
      </c>
      <c r="H54" s="68"/>
      <c r="K54" s="6"/>
      <c r="L54" s="6"/>
    </row>
    <row r="55" spans="1:12" ht="15.75" thickBot="1" x14ac:dyDescent="0.3">
      <c r="E55" s="73" t="s">
        <v>38</v>
      </c>
      <c r="F55" s="77">
        <v>1.0900000000000001</v>
      </c>
      <c r="G55" s="77" t="s">
        <v>41</v>
      </c>
      <c r="H55" s="74"/>
      <c r="K55" s="6"/>
      <c r="L55" s="6"/>
    </row>
    <row r="56" spans="1:12" x14ac:dyDescent="0.25">
      <c r="K56" s="6"/>
      <c r="L56" s="6"/>
    </row>
    <row r="57" spans="1:12" x14ac:dyDescent="0.25">
      <c r="K57" s="6"/>
      <c r="L57" s="6"/>
    </row>
    <row r="58" spans="1:12" x14ac:dyDescent="0.25">
      <c r="K58" s="6"/>
      <c r="L58" s="6"/>
    </row>
    <row r="59" spans="1:12" x14ac:dyDescent="0.25">
      <c r="K59" s="6"/>
      <c r="L59" s="6"/>
    </row>
    <row r="60" spans="1:12" x14ac:dyDescent="0.25">
      <c r="K60" s="6"/>
      <c r="L60" s="6"/>
    </row>
    <row r="61" spans="1:12" x14ac:dyDescent="0.25">
      <c r="K61" s="6"/>
      <c r="L61" s="6"/>
    </row>
    <row r="62" spans="1:12" x14ac:dyDescent="0.25">
      <c r="K62" s="6"/>
      <c r="L62" s="6"/>
    </row>
    <row r="63" spans="1:12" x14ac:dyDescent="0.25">
      <c r="K63" s="6"/>
      <c r="L63" s="6"/>
    </row>
    <row r="64" spans="1:12" x14ac:dyDescent="0.25">
      <c r="K64" s="6"/>
      <c r="L64" s="6"/>
    </row>
    <row r="65" spans="1:13" x14ac:dyDescent="0.25">
      <c r="K65" s="6"/>
      <c r="L65" s="6"/>
    </row>
    <row r="66" spans="1:13" x14ac:dyDescent="0.25">
      <c r="K66" s="6"/>
      <c r="L66" s="6"/>
    </row>
    <row r="67" spans="1:13" ht="15.75" thickBot="1" x14ac:dyDescent="0.3">
      <c r="A67" s="22"/>
      <c r="B67" s="22"/>
      <c r="C67" s="22"/>
      <c r="D67" s="22"/>
      <c r="E67" s="22"/>
      <c r="F67" s="22"/>
      <c r="G67" s="22"/>
      <c r="H67" s="22"/>
      <c r="I67" s="22"/>
      <c r="J67" s="22"/>
      <c r="K67" s="22"/>
      <c r="L67" s="22"/>
      <c r="M67" s="22"/>
    </row>
    <row r="71" spans="1:13" ht="19.5" x14ac:dyDescent="0.25">
      <c r="A71" s="83" t="s">
        <v>43</v>
      </c>
    </row>
    <row r="72" spans="1:13" x14ac:dyDescent="0.25">
      <c r="A72" s="26" t="s">
        <v>57</v>
      </c>
    </row>
    <row r="73" spans="1:13" x14ac:dyDescent="0.25">
      <c r="A73" s="26"/>
    </row>
    <row r="74" spans="1:13" x14ac:dyDescent="0.25">
      <c r="A74" s="26"/>
    </row>
    <row r="75" spans="1:13" x14ac:dyDescent="0.25">
      <c r="A75" s="8"/>
      <c r="B75" s="23" t="s">
        <v>44</v>
      </c>
      <c r="C75" s="23" t="s">
        <v>45</v>
      </c>
      <c r="D75" s="23" t="s">
        <v>46</v>
      </c>
      <c r="E75" s="23" t="s">
        <v>47</v>
      </c>
      <c r="F75" s="23" t="s">
        <v>48</v>
      </c>
      <c r="G75" s="23" t="s">
        <v>49</v>
      </c>
      <c r="H75" s="23" t="s">
        <v>50</v>
      </c>
      <c r="I75" s="23" t="s">
        <v>51</v>
      </c>
      <c r="J75" s="23" t="s">
        <v>52</v>
      </c>
      <c r="K75" s="23" t="s">
        <v>53</v>
      </c>
      <c r="L75" s="88"/>
      <c r="M75" s="85"/>
    </row>
    <row r="76" spans="1:13" x14ac:dyDescent="0.25">
      <c r="A76" s="45" t="s">
        <v>27</v>
      </c>
      <c r="B76" s="19">
        <v>2633200</v>
      </c>
      <c r="C76" s="19">
        <v>2634180</v>
      </c>
      <c r="D76" s="19">
        <v>2634680</v>
      </c>
      <c r="E76" s="19">
        <v>2635690</v>
      </c>
      <c r="F76" s="19">
        <v>2636650</v>
      </c>
      <c r="G76" s="19">
        <v>2637600</v>
      </c>
      <c r="H76" s="19">
        <v>2638675</v>
      </c>
      <c r="I76" s="19">
        <v>2639695</v>
      </c>
      <c r="J76" s="19">
        <v>2640660</v>
      </c>
      <c r="K76" s="19">
        <v>2641780</v>
      </c>
      <c r="L76" s="97"/>
      <c r="M76" s="7"/>
    </row>
    <row r="77" spans="1:13" x14ac:dyDescent="0.25">
      <c r="A77" s="46" t="s">
        <v>30</v>
      </c>
      <c r="B77" s="19">
        <v>881420</v>
      </c>
      <c r="C77" s="19">
        <v>879220</v>
      </c>
      <c r="D77" s="19">
        <v>877100</v>
      </c>
      <c r="E77" s="19">
        <v>875150</v>
      </c>
      <c r="F77" s="19">
        <v>873035</v>
      </c>
      <c r="G77" s="19">
        <v>871005</v>
      </c>
      <c r="H77" s="19">
        <v>868910</v>
      </c>
      <c r="I77" s="19">
        <v>866925</v>
      </c>
      <c r="J77" s="19">
        <v>854930</v>
      </c>
      <c r="K77" s="19">
        <v>852825</v>
      </c>
      <c r="L77" s="97"/>
      <c r="M77" s="7"/>
    </row>
    <row r="78" spans="1:13" x14ac:dyDescent="0.25">
      <c r="A78" s="47" t="s">
        <v>13</v>
      </c>
      <c r="B78" s="15">
        <v>5968445</v>
      </c>
      <c r="C78" s="15">
        <v>5969395</v>
      </c>
      <c r="D78" s="15">
        <v>5970245</v>
      </c>
      <c r="E78" s="15">
        <v>5971090</v>
      </c>
      <c r="F78" s="15">
        <v>5971983</v>
      </c>
      <c r="G78" s="15">
        <v>5972895</v>
      </c>
      <c r="H78" s="15">
        <v>5973720</v>
      </c>
      <c r="I78" s="15">
        <v>5974670</v>
      </c>
      <c r="J78" s="15">
        <v>5975620</v>
      </c>
      <c r="K78" s="15">
        <v>5976570</v>
      </c>
      <c r="L78" s="97"/>
      <c r="M78" s="7"/>
    </row>
    <row r="79" spans="1:13" x14ac:dyDescent="0.25">
      <c r="A79" s="48" t="s">
        <v>10</v>
      </c>
      <c r="B79" s="19">
        <v>2650</v>
      </c>
      <c r="C79" s="19">
        <v>2620</v>
      </c>
      <c r="D79" s="19">
        <v>2720</v>
      </c>
      <c r="E79" s="19">
        <v>2850</v>
      </c>
      <c r="F79" s="19">
        <v>2790</v>
      </c>
      <c r="G79" s="19">
        <v>2820</v>
      </c>
      <c r="H79" s="15">
        <v>2915</v>
      </c>
      <c r="I79" s="15">
        <v>2750</v>
      </c>
      <c r="J79" s="15">
        <v>2830</v>
      </c>
      <c r="K79" s="15">
        <v>2740</v>
      </c>
      <c r="L79" s="97"/>
      <c r="M79" s="7"/>
    </row>
    <row r="80" spans="1:13" x14ac:dyDescent="0.25">
      <c r="A80" s="48" t="s">
        <v>11</v>
      </c>
      <c r="B80" s="15">
        <v>27850</v>
      </c>
      <c r="C80" s="15">
        <v>28970</v>
      </c>
      <c r="D80" s="15">
        <v>28230</v>
      </c>
      <c r="E80" s="15">
        <v>29450</v>
      </c>
      <c r="F80" s="15">
        <v>29520</v>
      </c>
      <c r="G80" s="15">
        <v>30250</v>
      </c>
      <c r="H80" s="15">
        <v>29640</v>
      </c>
      <c r="I80" s="15">
        <v>30680</v>
      </c>
      <c r="J80" s="15">
        <v>29855</v>
      </c>
      <c r="K80" s="15">
        <v>30975</v>
      </c>
      <c r="L80" s="97"/>
      <c r="M80" s="7"/>
    </row>
    <row r="81" spans="1:13" x14ac:dyDescent="0.25">
      <c r="A81" s="47" t="s">
        <v>12</v>
      </c>
      <c r="B81" s="19">
        <v>4887405</v>
      </c>
      <c r="C81" s="19">
        <v>4889705</v>
      </c>
      <c r="D81" s="19">
        <v>4891105</v>
      </c>
      <c r="E81" s="19">
        <v>4892705</v>
      </c>
      <c r="F81" s="19">
        <v>4894155</v>
      </c>
      <c r="G81" s="19">
        <v>4895805</v>
      </c>
      <c r="H81" s="15">
        <v>4898105</v>
      </c>
      <c r="I81" s="15">
        <v>4900505</v>
      </c>
      <c r="J81" s="15">
        <v>4902655</v>
      </c>
      <c r="K81" s="15">
        <v>4904905</v>
      </c>
      <c r="L81" s="97"/>
      <c r="M81" s="7"/>
    </row>
    <row r="82" spans="1:13" ht="15.75" thickBot="1" x14ac:dyDescent="0.3">
      <c r="A82" s="50" t="s">
        <v>14</v>
      </c>
      <c r="B82" s="51">
        <v>2080727</v>
      </c>
      <c r="C82" s="51">
        <v>2082477</v>
      </c>
      <c r="D82" s="51">
        <v>2084197</v>
      </c>
      <c r="E82" s="51">
        <v>2086147</v>
      </c>
      <c r="F82" s="51">
        <v>2088017</v>
      </c>
      <c r="G82" s="51">
        <v>2089807</v>
      </c>
      <c r="H82" s="51">
        <v>2091627</v>
      </c>
      <c r="I82" s="51">
        <v>2093617</v>
      </c>
      <c r="J82" s="51">
        <v>2095267</v>
      </c>
      <c r="K82" s="51">
        <v>2096787</v>
      </c>
      <c r="L82" s="98"/>
      <c r="M82" s="9"/>
    </row>
    <row r="83" spans="1:13" x14ac:dyDescent="0.25">
      <c r="A83" s="8"/>
      <c r="B83" s="7"/>
      <c r="C83" s="7"/>
      <c r="D83" s="7"/>
      <c r="E83" s="7"/>
      <c r="F83" s="7"/>
      <c r="G83" s="7"/>
      <c r="H83" s="7"/>
      <c r="I83" s="9"/>
    </row>
    <row r="84" spans="1:13" x14ac:dyDescent="0.25">
      <c r="A84" s="8"/>
      <c r="B84" s="9"/>
      <c r="C84" s="9"/>
      <c r="D84" s="9"/>
      <c r="E84" s="9"/>
      <c r="F84" s="9"/>
      <c r="G84" s="9"/>
    </row>
    <row r="85" spans="1:13" x14ac:dyDescent="0.25">
      <c r="B85" s="6"/>
      <c r="C85" s="6"/>
      <c r="D85" s="6"/>
      <c r="E85" s="6"/>
      <c r="F85" s="6"/>
      <c r="G85" s="6"/>
      <c r="K85" s="7"/>
      <c r="L85" s="7"/>
    </row>
    <row r="86" spans="1:13" ht="17.25" x14ac:dyDescent="0.25">
      <c r="A86" s="84" t="s">
        <v>42</v>
      </c>
      <c r="B86" s="6"/>
      <c r="C86" s="6"/>
      <c r="D86" s="6"/>
      <c r="E86" s="6"/>
      <c r="F86" s="6"/>
      <c r="G86" s="6"/>
      <c r="K86" s="9"/>
      <c r="L86" s="9"/>
    </row>
    <row r="87" spans="1:13" x14ac:dyDescent="0.25">
      <c r="A87" s="28" t="s">
        <v>28</v>
      </c>
      <c r="K87" s="10"/>
      <c r="L87" s="10"/>
    </row>
    <row r="88" spans="1:13" x14ac:dyDescent="0.25">
      <c r="K88" s="7"/>
      <c r="L88" s="7"/>
    </row>
    <row r="89" spans="1:13" x14ac:dyDescent="0.25">
      <c r="A89" s="38"/>
      <c r="B89" s="24" t="str">
        <f t="shared" ref="B89:I89" si="7">IF(B75=0,"",B75)</f>
        <v>Enero</v>
      </c>
      <c r="C89" s="24" t="str">
        <f t="shared" si="7"/>
        <v>Febrero</v>
      </c>
      <c r="D89" s="24" t="str">
        <f t="shared" si="7"/>
        <v>Marzo</v>
      </c>
      <c r="E89" s="24" t="str">
        <f t="shared" si="7"/>
        <v>Abril</v>
      </c>
      <c r="F89" s="24" t="str">
        <f t="shared" si="7"/>
        <v>Mayo</v>
      </c>
      <c r="G89" s="24" t="str">
        <f t="shared" si="7"/>
        <v>Junio</v>
      </c>
      <c r="H89" s="24" t="str">
        <f t="shared" si="7"/>
        <v>Julio</v>
      </c>
      <c r="I89" s="24" t="str">
        <f t="shared" si="7"/>
        <v>Agosto</v>
      </c>
      <c r="J89" s="24" t="str">
        <f t="shared" ref="J89:K89" si="8">IF(J75=0,"",J75)</f>
        <v>Septiembre</v>
      </c>
      <c r="K89" s="24" t="str">
        <f t="shared" si="8"/>
        <v>Octubre</v>
      </c>
      <c r="L89" s="88"/>
      <c r="M89" s="85"/>
    </row>
    <row r="90" spans="1:13" x14ac:dyDescent="0.25">
      <c r="A90" s="27" t="s">
        <v>17</v>
      </c>
      <c r="B90" s="57">
        <f t="shared" ref="B90:I90" si="9">IFERROR((B76-B77)/B78,"")</f>
        <v>0.29350693522349625</v>
      </c>
      <c r="C90" s="57">
        <f t="shared" si="9"/>
        <v>0.29399294233335205</v>
      </c>
      <c r="D90" s="57">
        <f t="shared" si="9"/>
        <v>0.29438992872151815</v>
      </c>
      <c r="E90" s="57">
        <f t="shared" si="9"/>
        <v>0.29484398995828232</v>
      </c>
      <c r="F90" s="57">
        <f t="shared" si="9"/>
        <v>0.29531480581910563</v>
      </c>
      <c r="G90" s="57">
        <f t="shared" si="9"/>
        <v>0.29576863480774396</v>
      </c>
      <c r="H90" s="57">
        <f t="shared" si="9"/>
        <v>0.29625844532385182</v>
      </c>
      <c r="I90" s="57">
        <f t="shared" si="9"/>
        <v>0.29671429551757672</v>
      </c>
      <c r="J90" s="57">
        <f t="shared" ref="J90:K90" si="10">IFERROR((J76-J77)/J78,"")</f>
        <v>0.29883593668941466</v>
      </c>
      <c r="K90" s="57">
        <f t="shared" si="10"/>
        <v>0.29932804267330593</v>
      </c>
      <c r="L90" s="40" t="s">
        <v>0</v>
      </c>
      <c r="M90" s="87"/>
    </row>
    <row r="91" spans="1:13" x14ac:dyDescent="0.25">
      <c r="A91" s="17" t="s">
        <v>16</v>
      </c>
      <c r="B91" s="57">
        <f t="shared" ref="B91:I91" si="11">IFERROR(B79/B78,"")</f>
        <v>4.4400174584837424E-4</v>
      </c>
      <c r="C91" s="57">
        <f t="shared" si="11"/>
        <v>4.3890545021731684E-4</v>
      </c>
      <c r="D91" s="57">
        <f t="shared" si="11"/>
        <v>4.5559269343217908E-4</v>
      </c>
      <c r="E91" s="57">
        <f t="shared" si="11"/>
        <v>4.7729978948567181E-4</v>
      </c>
      <c r="F91" s="57">
        <f t="shared" si="11"/>
        <v>4.6718150403308247E-4</v>
      </c>
      <c r="G91" s="57">
        <f t="shared" si="11"/>
        <v>4.7213286019593515E-4</v>
      </c>
      <c r="H91" s="57">
        <f t="shared" si="11"/>
        <v>4.879706447573706E-4</v>
      </c>
      <c r="I91" s="57">
        <f t="shared" si="11"/>
        <v>4.6027646715216073E-4</v>
      </c>
      <c r="J91" s="57">
        <f t="shared" ref="J91:K91" si="12">IFERROR(J79/J78,"")</f>
        <v>4.7359102486436554E-4</v>
      </c>
      <c r="K91" s="57">
        <f t="shared" si="12"/>
        <v>4.5845694102135507E-4</v>
      </c>
      <c r="L91" s="40" t="s">
        <v>1</v>
      </c>
      <c r="M91" s="87"/>
    </row>
    <row r="92" spans="1:13" x14ac:dyDescent="0.25">
      <c r="A92" s="17" t="s">
        <v>18</v>
      </c>
      <c r="B92" s="57">
        <f t="shared" ref="B92:I92" si="13">IFERROR(B80/B78,"")</f>
        <v>4.66620702712348E-3</v>
      </c>
      <c r="C92" s="57">
        <f t="shared" si="13"/>
        <v>4.8530881270212479E-3</v>
      </c>
      <c r="D92" s="57">
        <f t="shared" si="13"/>
        <v>4.7284491674964759E-3</v>
      </c>
      <c r="E92" s="57">
        <f t="shared" si="13"/>
        <v>4.9320978246852748E-3</v>
      </c>
      <c r="F92" s="57">
        <f t="shared" si="13"/>
        <v>4.9430817200919698E-3</v>
      </c>
      <c r="G92" s="57">
        <f t="shared" si="13"/>
        <v>5.0645457521017864E-3</v>
      </c>
      <c r="H92" s="57">
        <f t="shared" si="13"/>
        <v>4.9617323878588214E-3</v>
      </c>
      <c r="I92" s="57">
        <f t="shared" si="13"/>
        <v>5.1350116408102877E-3</v>
      </c>
      <c r="J92" s="57">
        <f t="shared" ref="J92:K92" si="14">IFERROR(J80/J78,"")</f>
        <v>4.996134292341213E-3</v>
      </c>
      <c r="K92" s="57">
        <f t="shared" si="14"/>
        <v>5.1827385942103919E-3</v>
      </c>
      <c r="L92" s="40" t="s">
        <v>2</v>
      </c>
      <c r="M92" s="87"/>
    </row>
    <row r="93" spans="1:13" ht="15.75" thickBot="1" x14ac:dyDescent="0.3">
      <c r="A93" s="53" t="s">
        <v>19</v>
      </c>
      <c r="B93" s="81">
        <f t="shared" ref="B93:I93" si="15">IFERROR(B81/B82,"")</f>
        <v>2.348892959047487</v>
      </c>
      <c r="C93" s="81">
        <f t="shared" si="15"/>
        <v>2.3480235315924256</v>
      </c>
      <c r="D93" s="81">
        <f t="shared" si="15"/>
        <v>2.34675752819911</v>
      </c>
      <c r="E93" s="81">
        <f t="shared" si="15"/>
        <v>2.3453308899133187</v>
      </c>
      <c r="F93" s="81">
        <f t="shared" si="15"/>
        <v>2.3439248818376477</v>
      </c>
      <c r="G93" s="81">
        <f t="shared" si="15"/>
        <v>2.3427067667014225</v>
      </c>
      <c r="H93" s="81">
        <f t="shared" si="15"/>
        <v>2.3417679155987181</v>
      </c>
      <c r="I93" s="81">
        <f t="shared" si="15"/>
        <v>2.3406883876086217</v>
      </c>
      <c r="J93" s="81">
        <f t="shared" ref="J93:K93" si="16">IFERROR(J81/J82,"")</f>
        <v>2.3398712431398958</v>
      </c>
      <c r="K93" s="81">
        <f t="shared" si="16"/>
        <v>2.3392480972077756</v>
      </c>
      <c r="L93" s="40" t="s">
        <v>3</v>
      </c>
      <c r="M93" s="87"/>
    </row>
    <row r="94" spans="1:13" x14ac:dyDescent="0.25">
      <c r="K94" s="12"/>
      <c r="L94" s="12"/>
    </row>
    <row r="95" spans="1:13" x14ac:dyDescent="0.25">
      <c r="K95" s="12"/>
      <c r="L95" s="12"/>
    </row>
    <row r="96" spans="1:13" x14ac:dyDescent="0.25">
      <c r="K96" s="12"/>
      <c r="L96" s="12"/>
    </row>
    <row r="97" spans="1:16" x14ac:dyDescent="0.25">
      <c r="K97" s="12"/>
      <c r="L97" s="12"/>
    </row>
    <row r="98" spans="1:16" ht="17.25" x14ac:dyDescent="0.25">
      <c r="A98" s="84" t="s">
        <v>20</v>
      </c>
      <c r="B98" s="6"/>
      <c r="C98" s="6"/>
      <c r="D98" s="6"/>
      <c r="E98" s="6"/>
      <c r="K98" s="9"/>
      <c r="L98" s="9"/>
    </row>
    <row r="99" spans="1:16" x14ac:dyDescent="0.25">
      <c r="A99" s="28" t="s">
        <v>31</v>
      </c>
      <c r="D99" s="60" t="s">
        <v>0</v>
      </c>
      <c r="E99" s="61" t="s">
        <v>1</v>
      </c>
      <c r="F99" s="61" t="s">
        <v>2</v>
      </c>
      <c r="G99" s="62" t="s">
        <v>3</v>
      </c>
      <c r="K99" s="10"/>
      <c r="L99" s="10"/>
    </row>
    <row r="100" spans="1:16" x14ac:dyDescent="0.25">
      <c r="A100" s="28"/>
      <c r="D100" s="63">
        <v>6.56</v>
      </c>
      <c r="E100" s="64">
        <v>3.26</v>
      </c>
      <c r="F100" s="64">
        <v>6.72</v>
      </c>
      <c r="G100" s="65">
        <v>1.05</v>
      </c>
      <c r="K100" s="10"/>
      <c r="L100" s="10"/>
    </row>
    <row r="101" spans="1:16" x14ac:dyDescent="0.25">
      <c r="K101" s="7"/>
      <c r="L101" s="7"/>
    </row>
    <row r="102" spans="1:16" x14ac:dyDescent="0.25">
      <c r="A102" s="38"/>
      <c r="B102" s="24" t="str">
        <f t="shared" ref="B102:I102" si="17">IF(B75=0,"",B75)</f>
        <v>Enero</v>
      </c>
      <c r="C102" s="24" t="str">
        <f t="shared" si="17"/>
        <v>Febrero</v>
      </c>
      <c r="D102" s="24" t="str">
        <f t="shared" si="17"/>
        <v>Marzo</v>
      </c>
      <c r="E102" s="24" t="str">
        <f t="shared" si="17"/>
        <v>Abril</v>
      </c>
      <c r="F102" s="24" t="str">
        <f t="shared" si="17"/>
        <v>Mayo</v>
      </c>
      <c r="G102" s="24" t="str">
        <f t="shared" si="17"/>
        <v>Junio</v>
      </c>
      <c r="H102" s="24" t="str">
        <f t="shared" si="17"/>
        <v>Julio</v>
      </c>
      <c r="I102" s="24" t="str">
        <f t="shared" si="17"/>
        <v>Agosto</v>
      </c>
      <c r="J102" s="24" t="str">
        <f t="shared" ref="J102:K102" si="18">IF(J75=0,"",J75)</f>
        <v>Septiembre</v>
      </c>
      <c r="K102" s="24" t="str">
        <f t="shared" si="18"/>
        <v>Octubre</v>
      </c>
      <c r="L102" s="88"/>
      <c r="M102" s="85"/>
    </row>
    <row r="103" spans="1:16" x14ac:dyDescent="0.25">
      <c r="A103" s="45" t="s">
        <v>22</v>
      </c>
      <c r="B103" s="57">
        <f>IFERROR(B90*Tabla25[X1],"")</f>
        <v>1.9254054950661352</v>
      </c>
      <c r="C103" s="57">
        <f>IFERROR(C90*Tabla25[X1],"")</f>
        <v>1.9285937017067893</v>
      </c>
      <c r="D103" s="57">
        <f>IFERROR(D90*Tabla25[X1],"")</f>
        <v>1.931197932413159</v>
      </c>
      <c r="E103" s="57">
        <f>IFERROR(E90*Tabla25[X1],"")</f>
        <v>1.9341765741263319</v>
      </c>
      <c r="F103" s="57">
        <f>IFERROR(F90*Tabla25[X1],"")</f>
        <v>1.9372651261733329</v>
      </c>
      <c r="G103" s="57">
        <f>IFERROR(G90*Tabla25[X1],"")</f>
        <v>1.9402422443388003</v>
      </c>
      <c r="H103" s="57">
        <f>IFERROR(H90*Tabla25[X1],"")</f>
        <v>1.9434554013244678</v>
      </c>
      <c r="I103" s="57">
        <f>IFERROR(I90*Tabla25[X1],"")</f>
        <v>1.9464457785953031</v>
      </c>
      <c r="J103" s="57">
        <f>IFERROR(J90*Tabla25[X1],"")</f>
        <v>1.9603637446825601</v>
      </c>
      <c r="K103" s="57">
        <f>IFERROR(K90*Tabla25[X1],"")</f>
        <v>1.9635919599368867</v>
      </c>
      <c r="L103" s="40" t="s">
        <v>0</v>
      </c>
      <c r="M103" s="87"/>
    </row>
    <row r="104" spans="1:16" x14ac:dyDescent="0.25">
      <c r="A104" s="47" t="s">
        <v>21</v>
      </c>
      <c r="B104" s="66">
        <f>IFERROR(B91*Tabla25[X2],"")</f>
        <v>1.4474456914656999E-3</v>
      </c>
      <c r="C104" s="57">
        <f>IFERROR(C91*Tabla25[X2],"")</f>
        <v>1.4308317677084528E-3</v>
      </c>
      <c r="D104" s="57">
        <f>IFERROR(D91*Tabla25[X2],"")</f>
        <v>1.4852321805889036E-3</v>
      </c>
      <c r="E104" s="57">
        <f>IFERROR(E91*Tabla25[X2],"")</f>
        <v>1.5559973137232899E-3</v>
      </c>
      <c r="F104" s="57">
        <f>IFERROR(F91*Tabla25[X2],"")</f>
        <v>1.5230117031478487E-3</v>
      </c>
      <c r="G104" s="57">
        <f>IFERROR(G91*Tabla25[X2],"")</f>
        <v>1.5391531242387485E-3</v>
      </c>
      <c r="H104" s="57">
        <f>IFERROR(H91*Tabla25[X2],"")</f>
        <v>1.590784301909028E-3</v>
      </c>
      <c r="I104" s="57">
        <f>IFERROR(I91*Tabla25[X2],"")</f>
        <v>1.5005012829160439E-3</v>
      </c>
      <c r="J104" s="57">
        <f>IFERROR(J91*Tabla25[X2],"")</f>
        <v>1.5439067410578315E-3</v>
      </c>
      <c r="K104" s="57">
        <f>IFERROR(K91*Tabla25[X2],"")</f>
        <v>1.4945696277296175E-3</v>
      </c>
      <c r="L104" s="40" t="s">
        <v>1</v>
      </c>
      <c r="M104" s="87"/>
    </row>
    <row r="105" spans="1:16" x14ac:dyDescent="0.25">
      <c r="A105" s="47" t="s">
        <v>23</v>
      </c>
      <c r="B105" s="57">
        <f>IFERROR(B92*Tabla25[X3],"")</f>
        <v>3.1356911222269787E-2</v>
      </c>
      <c r="C105" s="57">
        <f>IFERROR(C92*Tabla25[X3],"")</f>
        <v>3.2612752213582785E-2</v>
      </c>
      <c r="D105" s="57">
        <f>IFERROR(D92*Tabla25[X3],"")</f>
        <v>3.1775178405576317E-2</v>
      </c>
      <c r="E105" s="57">
        <f>IFERROR(E92*Tabla25[X3],"")</f>
        <v>3.3143697381885044E-2</v>
      </c>
      <c r="F105" s="57">
        <f>IFERROR(F92*Tabla25[X3],"")</f>
        <v>3.3217509159018034E-2</v>
      </c>
      <c r="G105" s="57">
        <f>IFERROR(G92*Tabla25[X3],"")</f>
        <v>3.4033747454124005E-2</v>
      </c>
      <c r="H105" s="57">
        <f>IFERROR(H92*Tabla25[X3],"")</f>
        <v>3.3342841646411277E-2</v>
      </c>
      <c r="I105" s="57">
        <f>IFERROR(I92*Tabla25[X3],"")</f>
        <v>3.4507278226245129E-2</v>
      </c>
      <c r="J105" s="57">
        <f>IFERROR(J92*Tabla25[X3],"")</f>
        <v>3.3574022444532947E-2</v>
      </c>
      <c r="K105" s="57">
        <f>IFERROR(K92*Tabla25[X3],"")</f>
        <v>3.4828003353093835E-2</v>
      </c>
      <c r="L105" s="40" t="s">
        <v>2</v>
      </c>
      <c r="M105" s="87"/>
      <c r="O105" s="12"/>
      <c r="P105" s="12"/>
    </row>
    <row r="106" spans="1:16" ht="15.75" thickBot="1" x14ac:dyDescent="0.3">
      <c r="A106" s="48" t="s">
        <v>24</v>
      </c>
      <c r="B106" s="58">
        <f>IFERROR(B93*Tabla25[X4],"")</f>
        <v>2.4663376069998613</v>
      </c>
      <c r="C106" s="58">
        <f>IFERROR(C93*Tabla25[X4],"")</f>
        <v>2.4654247081720468</v>
      </c>
      <c r="D106" s="58">
        <f>IFERROR(D93*Tabla25[X4],"")</f>
        <v>2.4640954046090657</v>
      </c>
      <c r="E106" s="58">
        <f>IFERROR(E93*Tabla25[X4],"")</f>
        <v>2.4625974344089849</v>
      </c>
      <c r="F106" s="58">
        <f>IFERROR(F93*Tabla25[X4],"")</f>
        <v>2.4611211259295303</v>
      </c>
      <c r="G106" s="58">
        <f>IFERROR(G93*Tabla25[X4],"")</f>
        <v>2.4598421050364938</v>
      </c>
      <c r="H106" s="58">
        <f>IFERROR(H93*Tabla25[X4],"")</f>
        <v>2.4588563113786539</v>
      </c>
      <c r="I106" s="58">
        <f>IFERROR(I93*Tabla25[X4],"")</f>
        <v>2.4577228069890529</v>
      </c>
      <c r="J106" s="58">
        <f>IFERROR(J93*Tabla25[X4],"")</f>
        <v>2.4568648052968909</v>
      </c>
      <c r="K106" s="58">
        <f>IFERROR(K93*Tabla25[X4],"")</f>
        <v>2.4562105020681644</v>
      </c>
      <c r="L106" s="40" t="s">
        <v>3</v>
      </c>
      <c r="M106" s="87"/>
      <c r="O106" s="96"/>
      <c r="P106" s="96"/>
    </row>
    <row r="107" spans="1:16" ht="15.75" thickBot="1" x14ac:dyDescent="0.3">
      <c r="A107" s="49" t="s">
        <v>29</v>
      </c>
      <c r="B107" s="59">
        <f t="shared" ref="B107:I107" si="19">IF(B75=0,"",(SUM(B103:B106)))</f>
        <v>4.424547458979732</v>
      </c>
      <c r="C107" s="59">
        <f t="shared" si="19"/>
        <v>4.428061993860128</v>
      </c>
      <c r="D107" s="59">
        <f t="shared" si="19"/>
        <v>4.4285537476083903</v>
      </c>
      <c r="E107" s="59">
        <f t="shared" si="19"/>
        <v>4.4314737032309255</v>
      </c>
      <c r="F107" s="59">
        <f t="shared" si="19"/>
        <v>4.4331267729650294</v>
      </c>
      <c r="G107" s="59">
        <f t="shared" si="19"/>
        <v>4.4356572499536568</v>
      </c>
      <c r="H107" s="59">
        <f t="shared" si="19"/>
        <v>4.4372453386514419</v>
      </c>
      <c r="I107" s="59">
        <f t="shared" si="19"/>
        <v>4.4401763650935173</v>
      </c>
      <c r="J107" s="59">
        <f t="shared" ref="J107:K107" si="20">IF(J75=0,"",(SUM(J103:J106)))</f>
        <v>4.4523464791650422</v>
      </c>
      <c r="K107" s="59">
        <f t="shared" si="20"/>
        <v>4.4561250349858748</v>
      </c>
      <c r="L107" s="91"/>
      <c r="M107" s="92"/>
      <c r="O107" s="96"/>
      <c r="P107" s="96"/>
    </row>
    <row r="108" spans="1:16" x14ac:dyDescent="0.25">
      <c r="A108" s="54" t="s">
        <v>32</v>
      </c>
      <c r="B108" s="55">
        <v>2.6</v>
      </c>
      <c r="C108" s="55">
        <v>2.6</v>
      </c>
      <c r="D108" s="55">
        <v>2.6</v>
      </c>
      <c r="E108" s="55">
        <v>2.6</v>
      </c>
      <c r="F108" s="55">
        <v>2.6</v>
      </c>
      <c r="G108" s="55">
        <v>2.6</v>
      </c>
      <c r="H108" s="55">
        <v>2.6</v>
      </c>
      <c r="I108" s="55">
        <v>2.6</v>
      </c>
      <c r="J108" s="55">
        <v>2.6</v>
      </c>
      <c r="K108" s="55">
        <v>2.6</v>
      </c>
      <c r="L108" s="79"/>
      <c r="M108" s="79"/>
      <c r="O108" s="21"/>
      <c r="P108" s="21"/>
    </row>
    <row r="109" spans="1:16" x14ac:dyDescent="0.25">
      <c r="A109" s="16" t="s">
        <v>33</v>
      </c>
      <c r="B109" s="56">
        <v>1.1000000000000001</v>
      </c>
      <c r="C109" s="56">
        <v>1.1000000000000001</v>
      </c>
      <c r="D109" s="56">
        <v>1.1000000000000001</v>
      </c>
      <c r="E109" s="56">
        <v>1.1000000000000001</v>
      </c>
      <c r="F109" s="56">
        <v>1.1000000000000001</v>
      </c>
      <c r="G109" s="56">
        <v>1.1000000000000001</v>
      </c>
      <c r="H109" s="56">
        <v>1.1000000000000001</v>
      </c>
      <c r="I109" s="56">
        <v>1.1000000000000001</v>
      </c>
      <c r="J109" s="56">
        <v>1.1000000000000001</v>
      </c>
      <c r="K109" s="56">
        <v>1.1000000000000001</v>
      </c>
      <c r="L109" s="79"/>
      <c r="M109" s="79"/>
      <c r="O109" s="21"/>
      <c r="P109" s="21"/>
    </row>
    <row r="110" spans="1:16" x14ac:dyDescent="0.25">
      <c r="A110" s="78"/>
      <c r="B110" s="79"/>
      <c r="C110" s="79"/>
      <c r="D110" s="79"/>
      <c r="E110" s="79"/>
      <c r="F110" s="78"/>
      <c r="G110" s="78"/>
      <c r="H110" s="78"/>
      <c r="I110" s="78"/>
      <c r="J110" s="78"/>
      <c r="K110" s="78"/>
      <c r="L110" s="78"/>
      <c r="M110" s="78"/>
      <c r="O110" s="21"/>
      <c r="P110" s="21"/>
    </row>
    <row r="111" spans="1:16" x14ac:dyDescent="0.25">
      <c r="A111" s="78"/>
      <c r="B111" s="78"/>
      <c r="C111" s="78"/>
      <c r="D111" s="78"/>
      <c r="E111" s="78"/>
      <c r="F111" s="78"/>
      <c r="G111" s="78"/>
      <c r="H111" s="78"/>
      <c r="I111" s="78"/>
      <c r="J111" s="78"/>
      <c r="K111" s="78"/>
      <c r="L111" s="78"/>
      <c r="M111" s="78"/>
      <c r="O111" s="21"/>
      <c r="P111" s="21"/>
    </row>
    <row r="112" spans="1:16" x14ac:dyDescent="0.25">
      <c r="A112" s="78"/>
      <c r="B112" s="78"/>
      <c r="C112" s="78"/>
      <c r="D112" s="78"/>
      <c r="E112" s="78"/>
      <c r="F112" s="78"/>
      <c r="G112" s="78"/>
      <c r="H112" s="78"/>
      <c r="I112" s="78"/>
      <c r="J112" s="78"/>
      <c r="K112" s="78"/>
      <c r="L112" s="78"/>
      <c r="M112" s="78"/>
      <c r="O112" s="6"/>
      <c r="P112" s="6"/>
    </row>
    <row r="113" spans="1:16" x14ac:dyDescent="0.25">
      <c r="A113" s="78"/>
      <c r="B113" s="78"/>
      <c r="C113" s="78"/>
      <c r="D113" s="78"/>
      <c r="E113" s="78"/>
      <c r="F113" s="78"/>
      <c r="G113" s="78"/>
      <c r="H113" s="78"/>
      <c r="I113" s="78"/>
      <c r="J113" s="78"/>
      <c r="K113" s="78"/>
      <c r="L113" s="78"/>
      <c r="M113" s="78"/>
      <c r="O113" s="6"/>
      <c r="P113" s="6"/>
    </row>
    <row r="114" spans="1:16" x14ac:dyDescent="0.25">
      <c r="A114" s="78"/>
      <c r="B114" s="78"/>
      <c r="C114" s="78"/>
      <c r="D114" s="78"/>
      <c r="E114" s="78"/>
      <c r="F114" s="78"/>
      <c r="G114" s="78"/>
      <c r="H114" s="78"/>
      <c r="I114" s="78"/>
      <c r="J114" s="78"/>
      <c r="K114" s="80"/>
      <c r="L114" s="80"/>
      <c r="M114" s="78"/>
    </row>
    <row r="115" spans="1:16" x14ac:dyDescent="0.25">
      <c r="K115" s="6"/>
      <c r="L115" s="6"/>
    </row>
    <row r="116" spans="1:16" x14ac:dyDescent="0.25">
      <c r="K116" s="6"/>
      <c r="L116" s="6"/>
    </row>
    <row r="117" spans="1:16" x14ac:dyDescent="0.25">
      <c r="K117" s="6"/>
      <c r="L117" s="6"/>
    </row>
    <row r="118" spans="1:16" x14ac:dyDescent="0.25">
      <c r="K118" s="6"/>
      <c r="L118" s="6"/>
    </row>
    <row r="119" spans="1:16" x14ac:dyDescent="0.25">
      <c r="K119" s="6"/>
      <c r="L119" s="6"/>
    </row>
    <row r="120" spans="1:16" x14ac:dyDescent="0.25">
      <c r="K120" s="6"/>
      <c r="L120" s="6"/>
    </row>
    <row r="121" spans="1:16" x14ac:dyDescent="0.25">
      <c r="K121" s="6"/>
      <c r="L121" s="6"/>
    </row>
    <row r="122" spans="1:16" x14ac:dyDescent="0.25">
      <c r="K122" s="6"/>
      <c r="L122" s="6"/>
    </row>
    <row r="123" spans="1:16" ht="15.75" thickBot="1" x14ac:dyDescent="0.3">
      <c r="K123" s="6"/>
      <c r="L123" s="6"/>
    </row>
    <row r="124" spans="1:16" x14ac:dyDescent="0.25">
      <c r="B124" s="82" t="s">
        <v>58</v>
      </c>
      <c r="C124" s="75"/>
      <c r="D124" s="70"/>
      <c r="E124" s="70"/>
      <c r="K124" s="6"/>
      <c r="L124" s="6"/>
    </row>
    <row r="125" spans="1:16" x14ac:dyDescent="0.25">
      <c r="B125" s="71" t="s">
        <v>35</v>
      </c>
      <c r="C125" s="76">
        <v>2.6</v>
      </c>
      <c r="D125" s="76" t="s">
        <v>39</v>
      </c>
      <c r="E125" s="72"/>
    </row>
    <row r="126" spans="1:16" x14ac:dyDescent="0.25">
      <c r="B126" s="67" t="s">
        <v>36</v>
      </c>
      <c r="C126" s="5" t="s">
        <v>37</v>
      </c>
      <c r="D126" s="5" t="s">
        <v>40</v>
      </c>
      <c r="E126" s="68"/>
    </row>
    <row r="127" spans="1:16" ht="15.75" thickBot="1" x14ac:dyDescent="0.3">
      <c r="B127" s="73" t="s">
        <v>38</v>
      </c>
      <c r="C127" s="77">
        <v>1.0900000000000001</v>
      </c>
      <c r="D127" s="77" t="s">
        <v>56</v>
      </c>
      <c r="E127" s="74"/>
    </row>
  </sheetData>
  <phoneticPr fontId="46" type="noConversion"/>
  <pageMargins left="0.7" right="0.7" top="0.75" bottom="0.75" header="0.3" footer="0.3"/>
  <pageSetup orientation="portrait" r:id="rId1"/>
  <drawing r:id="rId2"/>
  <legacy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4E7C3-83A7-4862-B861-9330247B72F0}">
  <sheetPr>
    <tabColor rgb="FF1F7B70"/>
  </sheetPr>
  <dimension ref="A1:P127"/>
  <sheetViews>
    <sheetView showGridLines="0" zoomScaleNormal="100" workbookViewId="0">
      <selection activeCell="A38" sqref="A38"/>
    </sheetView>
  </sheetViews>
  <sheetFormatPr baseColWidth="10" defaultRowHeight="15" x14ac:dyDescent="0.25"/>
  <cols>
    <col min="1" max="1" width="44.85546875" customWidth="1"/>
    <col min="2" max="2" width="13.7109375" bestFit="1" customWidth="1"/>
    <col min="3" max="8" width="13.7109375" customWidth="1"/>
    <col min="9" max="9" width="13.5703125" customWidth="1"/>
    <col min="10" max="10" width="12.7109375" bestFit="1" customWidth="1"/>
    <col min="11" max="11" width="13.140625" customWidth="1"/>
    <col min="12" max="12" width="12.85546875" customWidth="1"/>
    <col min="13" max="13" width="12.140625" customWidth="1"/>
    <col min="14" max="15" width="12" bestFit="1" customWidth="1"/>
    <col min="16" max="16" width="12.5703125" bestFit="1" customWidth="1"/>
  </cols>
  <sheetData>
    <row r="1" spans="1:9" ht="24.75" customHeight="1" x14ac:dyDescent="0.35">
      <c r="A1" s="44" t="s">
        <v>26</v>
      </c>
      <c r="B1" s="41"/>
      <c r="C1" s="42"/>
      <c r="D1" s="41"/>
      <c r="E1" s="41"/>
      <c r="F1" s="41"/>
      <c r="G1" s="41"/>
      <c r="H1" s="41"/>
      <c r="I1" s="41"/>
    </row>
    <row r="2" spans="1:9" ht="19.5" customHeight="1" x14ac:dyDescent="0.25">
      <c r="A2" s="43" t="s">
        <v>59</v>
      </c>
      <c r="B2" s="41"/>
      <c r="C2" s="41"/>
      <c r="D2" s="41"/>
      <c r="E2" s="41"/>
      <c r="F2" s="41"/>
      <c r="G2" s="41"/>
      <c r="H2" s="41"/>
      <c r="I2" s="41"/>
    </row>
    <row r="3" spans="1:9" x14ac:dyDescent="0.25">
      <c r="A3" s="29"/>
      <c r="B3" s="29"/>
      <c r="C3" s="29"/>
      <c r="D3" s="29"/>
      <c r="E3" s="29"/>
      <c r="F3" s="29"/>
      <c r="G3" s="29"/>
      <c r="H3" s="29"/>
      <c r="I3" s="29"/>
    </row>
    <row r="4" spans="1:9" x14ac:dyDescent="0.25">
      <c r="A4" s="29"/>
      <c r="B4" s="29"/>
      <c r="C4" s="29"/>
      <c r="D4" s="29"/>
      <c r="E4" s="29"/>
      <c r="F4" s="29"/>
      <c r="G4" s="29"/>
      <c r="H4" s="29"/>
      <c r="I4" s="29"/>
    </row>
    <row r="5" spans="1:9" ht="15.75" x14ac:dyDescent="0.25">
      <c r="A5" s="30"/>
      <c r="B5" s="29"/>
      <c r="C5" s="29"/>
      <c r="D5" s="29"/>
      <c r="E5" s="29"/>
      <c r="F5" s="29"/>
      <c r="G5" s="31"/>
      <c r="H5" s="31"/>
      <c r="I5" s="29"/>
    </row>
    <row r="6" spans="1:9" ht="15.75" x14ac:dyDescent="0.25">
      <c r="A6" s="32"/>
      <c r="B6" s="29"/>
      <c r="C6" s="29"/>
      <c r="D6" s="29"/>
      <c r="E6" s="29"/>
      <c r="F6" s="29"/>
      <c r="G6" s="33"/>
      <c r="H6" s="34"/>
      <c r="I6" s="29"/>
    </row>
    <row r="7" spans="1:9" ht="15.75" x14ac:dyDescent="0.25">
      <c r="A7" s="32"/>
      <c r="B7" s="29"/>
      <c r="C7" s="29"/>
      <c r="D7" s="29"/>
      <c r="E7" s="29"/>
      <c r="F7" s="29"/>
      <c r="G7" s="33"/>
      <c r="H7" s="34"/>
      <c r="I7" s="29"/>
    </row>
    <row r="8" spans="1:9" ht="15.75" x14ac:dyDescent="0.25">
      <c r="A8" s="32"/>
      <c r="B8" s="29"/>
      <c r="C8" s="29"/>
      <c r="D8" s="29"/>
      <c r="E8" s="29"/>
      <c r="F8" s="29"/>
      <c r="G8" s="33"/>
      <c r="H8" s="34"/>
      <c r="I8" s="29"/>
    </row>
    <row r="9" spans="1:9" x14ac:dyDescent="0.25">
      <c r="A9" s="35"/>
      <c r="B9" s="29"/>
      <c r="C9" s="29"/>
      <c r="D9" s="29"/>
      <c r="E9" s="29"/>
      <c r="F9" s="29"/>
      <c r="G9" s="33"/>
      <c r="H9" s="34"/>
      <c r="I9" s="29"/>
    </row>
    <row r="10" spans="1:9" x14ac:dyDescent="0.25">
      <c r="A10" s="29"/>
      <c r="B10" s="29"/>
      <c r="C10" s="29"/>
      <c r="D10" s="29"/>
      <c r="E10" s="29"/>
      <c r="F10" s="29"/>
      <c r="G10" s="33"/>
      <c r="H10" s="34"/>
      <c r="I10" s="29"/>
    </row>
    <row r="11" spans="1:9" x14ac:dyDescent="0.25">
      <c r="A11" s="29"/>
      <c r="B11" s="29"/>
      <c r="C11" s="29"/>
      <c r="D11" s="29"/>
      <c r="E11" s="29"/>
      <c r="F11" s="29"/>
      <c r="G11" s="33"/>
      <c r="H11" s="34"/>
      <c r="I11" s="29"/>
    </row>
    <row r="12" spans="1:9" x14ac:dyDescent="0.25">
      <c r="A12" s="2"/>
      <c r="B12" s="2"/>
      <c r="C12" s="2"/>
      <c r="D12" s="2"/>
      <c r="E12" s="2"/>
      <c r="F12" s="2"/>
      <c r="G12" s="36"/>
      <c r="H12" s="37"/>
      <c r="I12" s="2"/>
    </row>
    <row r="13" spans="1:9" x14ac:dyDescent="0.25">
      <c r="G13" s="13"/>
      <c r="H13" s="14"/>
    </row>
    <row r="14" spans="1:9" ht="19.5" x14ac:dyDescent="0.25">
      <c r="A14" s="25" t="s">
        <v>9</v>
      </c>
    </row>
    <row r="15" spans="1:9" ht="18.75" customHeight="1" x14ac:dyDescent="0.25">
      <c r="A15" s="26" t="s">
        <v>15</v>
      </c>
    </row>
    <row r="16" spans="1:9" ht="12.75" customHeight="1" x14ac:dyDescent="0.25">
      <c r="A16" s="26"/>
    </row>
    <row r="17" spans="1:12" x14ac:dyDescent="0.25">
      <c r="A17" s="8"/>
      <c r="B17" s="23">
        <v>2016</v>
      </c>
      <c r="C17" s="23">
        <v>2017</v>
      </c>
      <c r="D17" s="23">
        <v>2018</v>
      </c>
      <c r="E17" s="23">
        <v>2019</v>
      </c>
      <c r="F17" s="23">
        <v>2020</v>
      </c>
      <c r="G17" s="23">
        <v>2021</v>
      </c>
      <c r="H17" s="23"/>
      <c r="I17" s="20"/>
    </row>
    <row r="18" spans="1:12" x14ac:dyDescent="0.25">
      <c r="A18" s="45" t="s">
        <v>27</v>
      </c>
      <c r="B18" s="19"/>
      <c r="C18" s="19"/>
      <c r="D18" s="19"/>
      <c r="E18" s="19"/>
      <c r="F18" s="19"/>
      <c r="G18" s="19"/>
      <c r="H18" s="19"/>
      <c r="I18" s="19"/>
    </row>
    <row r="19" spans="1:12" x14ac:dyDescent="0.25">
      <c r="A19" s="46" t="s">
        <v>30</v>
      </c>
      <c r="B19" s="19"/>
      <c r="C19" s="19"/>
      <c r="D19" s="19"/>
      <c r="E19" s="19"/>
      <c r="F19" s="19"/>
      <c r="G19" s="19"/>
      <c r="H19" s="19"/>
      <c r="I19" s="19"/>
    </row>
    <row r="20" spans="1:12" x14ac:dyDescent="0.25">
      <c r="A20" s="47" t="s">
        <v>13</v>
      </c>
      <c r="B20" s="15"/>
      <c r="C20" s="15"/>
      <c r="D20" s="15"/>
      <c r="E20" s="15"/>
      <c r="F20" s="15"/>
      <c r="G20" s="15"/>
      <c r="H20" s="15"/>
      <c r="I20" s="15"/>
    </row>
    <row r="21" spans="1:12" x14ac:dyDescent="0.25">
      <c r="A21" s="48" t="s">
        <v>10</v>
      </c>
      <c r="B21" s="19"/>
      <c r="C21" s="19"/>
      <c r="D21" s="19"/>
      <c r="E21" s="19"/>
      <c r="F21" s="19"/>
      <c r="G21" s="19"/>
      <c r="H21" s="19"/>
      <c r="I21" s="18"/>
    </row>
    <row r="22" spans="1:12" x14ac:dyDescent="0.25">
      <c r="A22" s="48" t="s">
        <v>11</v>
      </c>
      <c r="B22" s="15"/>
      <c r="C22" s="15"/>
      <c r="D22" s="15"/>
      <c r="E22" s="15"/>
      <c r="F22" s="15"/>
      <c r="G22" s="15"/>
      <c r="H22" s="15"/>
      <c r="I22" s="18"/>
    </row>
    <row r="23" spans="1:12" x14ac:dyDescent="0.25">
      <c r="A23" s="47" t="s">
        <v>12</v>
      </c>
      <c r="B23" s="19"/>
      <c r="C23" s="19"/>
      <c r="D23" s="19"/>
      <c r="E23" s="19"/>
      <c r="F23" s="19"/>
      <c r="G23" s="19"/>
      <c r="H23" s="19"/>
      <c r="I23" s="15"/>
    </row>
    <row r="24" spans="1:12" ht="15.75" thickBot="1" x14ac:dyDescent="0.3">
      <c r="A24" s="50" t="s">
        <v>14</v>
      </c>
      <c r="B24" s="51"/>
      <c r="C24" s="51"/>
      <c r="D24" s="51"/>
      <c r="E24" s="51"/>
      <c r="F24" s="51"/>
      <c r="G24" s="51"/>
      <c r="H24" s="51"/>
      <c r="I24" s="52"/>
    </row>
    <row r="25" spans="1:12" x14ac:dyDescent="0.25">
      <c r="A25" s="8"/>
      <c r="B25" s="7"/>
      <c r="C25" s="7"/>
      <c r="D25" s="7"/>
      <c r="E25" s="7"/>
      <c r="F25" s="7"/>
      <c r="G25" s="7"/>
      <c r="H25" s="7"/>
      <c r="I25" s="9"/>
    </row>
    <row r="26" spans="1:12" x14ac:dyDescent="0.25">
      <c r="A26" s="8"/>
      <c r="B26" s="9"/>
      <c r="C26" s="9"/>
      <c r="D26" s="9"/>
      <c r="E26" s="9"/>
      <c r="F26" s="9"/>
      <c r="G26" s="9"/>
    </row>
    <row r="27" spans="1:12" x14ac:dyDescent="0.25">
      <c r="B27" s="6"/>
      <c r="C27" s="6"/>
      <c r="D27" s="6"/>
      <c r="E27" s="6"/>
      <c r="F27" s="6"/>
      <c r="G27" s="6"/>
      <c r="K27" s="7"/>
      <c r="L27" s="7"/>
    </row>
    <row r="28" spans="1:12" ht="16.5" customHeight="1" x14ac:dyDescent="0.25">
      <c r="A28" s="39" t="s">
        <v>42</v>
      </c>
      <c r="B28" s="6"/>
      <c r="C28" s="6"/>
      <c r="D28" s="6"/>
      <c r="E28" s="6"/>
      <c r="F28" s="6"/>
      <c r="G28" s="6"/>
      <c r="K28" s="9"/>
      <c r="L28" s="9"/>
    </row>
    <row r="29" spans="1:12" ht="18.75" customHeight="1" x14ac:dyDescent="0.25">
      <c r="A29" s="28" t="s">
        <v>28</v>
      </c>
      <c r="K29" s="10"/>
      <c r="L29" s="10"/>
    </row>
    <row r="30" spans="1:12" ht="15.75" customHeight="1" x14ac:dyDescent="0.25">
      <c r="K30" s="7"/>
      <c r="L30" s="7"/>
    </row>
    <row r="31" spans="1:12" x14ac:dyDescent="0.25">
      <c r="A31" s="38"/>
      <c r="B31" s="24">
        <f t="shared" ref="B31:I31" si="0">IF(B17=0,"",B17)</f>
        <v>2016</v>
      </c>
      <c r="C31" s="24">
        <f t="shared" si="0"/>
        <v>2017</v>
      </c>
      <c r="D31" s="24">
        <f t="shared" si="0"/>
        <v>2018</v>
      </c>
      <c r="E31" s="24">
        <f t="shared" si="0"/>
        <v>2019</v>
      </c>
      <c r="F31" s="24">
        <f t="shared" si="0"/>
        <v>2020</v>
      </c>
      <c r="G31" s="24">
        <f t="shared" si="0"/>
        <v>2021</v>
      </c>
      <c r="H31" s="24" t="str">
        <f t="shared" si="0"/>
        <v/>
      </c>
      <c r="I31" s="24" t="str">
        <f t="shared" si="0"/>
        <v/>
      </c>
      <c r="K31" s="11"/>
      <c r="L31" s="11"/>
    </row>
    <row r="32" spans="1:12" x14ac:dyDescent="0.25">
      <c r="A32" s="27" t="s">
        <v>17</v>
      </c>
      <c r="B32" s="57" t="str">
        <f t="shared" ref="B32:I32" si="1">IFERROR((B18-B19)/B20,"")</f>
        <v/>
      </c>
      <c r="C32" s="57" t="str">
        <f t="shared" si="1"/>
        <v/>
      </c>
      <c r="D32" s="57" t="str">
        <f t="shared" si="1"/>
        <v/>
      </c>
      <c r="E32" s="57" t="str">
        <f t="shared" si="1"/>
        <v/>
      </c>
      <c r="F32" s="57" t="str">
        <f t="shared" si="1"/>
        <v/>
      </c>
      <c r="G32" s="57" t="str">
        <f t="shared" si="1"/>
        <v/>
      </c>
      <c r="H32" s="57" t="str">
        <f t="shared" si="1"/>
        <v/>
      </c>
      <c r="I32" s="57" t="str">
        <f t="shared" si="1"/>
        <v/>
      </c>
      <c r="J32" s="40" t="s">
        <v>0</v>
      </c>
      <c r="K32" s="6"/>
      <c r="L32" s="6"/>
    </row>
    <row r="33" spans="1:12" x14ac:dyDescent="0.25">
      <c r="A33" s="17" t="s">
        <v>16</v>
      </c>
      <c r="B33" s="57" t="str">
        <f t="shared" ref="B33:I33" si="2">IFERROR(B21/B20,"")</f>
        <v/>
      </c>
      <c r="C33" s="57" t="str">
        <f t="shared" si="2"/>
        <v/>
      </c>
      <c r="D33" s="57" t="str">
        <f t="shared" si="2"/>
        <v/>
      </c>
      <c r="E33" s="57" t="str">
        <f t="shared" si="2"/>
        <v/>
      </c>
      <c r="F33" s="57" t="str">
        <f t="shared" si="2"/>
        <v/>
      </c>
      <c r="G33" s="57" t="str">
        <f t="shared" si="2"/>
        <v/>
      </c>
      <c r="H33" s="57" t="str">
        <f t="shared" si="2"/>
        <v/>
      </c>
      <c r="I33" s="57" t="str">
        <f t="shared" si="2"/>
        <v/>
      </c>
      <c r="J33" s="40" t="s">
        <v>1</v>
      </c>
      <c r="K33" s="12"/>
      <c r="L33" s="12"/>
    </row>
    <row r="34" spans="1:12" x14ac:dyDescent="0.25">
      <c r="A34" s="17" t="s">
        <v>18</v>
      </c>
      <c r="B34" s="57" t="str">
        <f t="shared" ref="B34:I34" si="3">IFERROR(B22/B20,"")</f>
        <v/>
      </c>
      <c r="C34" s="57" t="str">
        <f t="shared" si="3"/>
        <v/>
      </c>
      <c r="D34" s="57" t="str">
        <f t="shared" si="3"/>
        <v/>
      </c>
      <c r="E34" s="57" t="str">
        <f t="shared" si="3"/>
        <v/>
      </c>
      <c r="F34" s="57" t="str">
        <f t="shared" si="3"/>
        <v/>
      </c>
      <c r="G34" s="57" t="str">
        <f t="shared" si="3"/>
        <v/>
      </c>
      <c r="H34" s="57" t="str">
        <f t="shared" si="3"/>
        <v/>
      </c>
      <c r="I34" s="57" t="str">
        <f t="shared" si="3"/>
        <v/>
      </c>
      <c r="J34" s="40" t="s">
        <v>2</v>
      </c>
      <c r="K34" s="12"/>
      <c r="L34" s="12"/>
    </row>
    <row r="35" spans="1:12" ht="15.75" thickBot="1" x14ac:dyDescent="0.3">
      <c r="A35" s="53" t="s">
        <v>19</v>
      </c>
      <c r="B35" s="81" t="str">
        <f t="shared" ref="B35:I35" si="4">IFERROR(B23/B24,"")</f>
        <v/>
      </c>
      <c r="C35" s="81" t="str">
        <f t="shared" si="4"/>
        <v/>
      </c>
      <c r="D35" s="81" t="str">
        <f t="shared" si="4"/>
        <v/>
      </c>
      <c r="E35" s="81" t="str">
        <f t="shared" si="4"/>
        <v/>
      </c>
      <c r="F35" s="81" t="str">
        <f t="shared" si="4"/>
        <v/>
      </c>
      <c r="G35" s="81" t="str">
        <f t="shared" si="4"/>
        <v/>
      </c>
      <c r="H35" s="81" t="str">
        <f t="shared" si="4"/>
        <v/>
      </c>
      <c r="I35" s="81" t="str">
        <f t="shared" si="4"/>
        <v/>
      </c>
      <c r="J35" s="40" t="s">
        <v>3</v>
      </c>
      <c r="K35" s="12"/>
      <c r="L35" s="12"/>
    </row>
    <row r="36" spans="1:12" x14ac:dyDescent="0.25">
      <c r="K36" s="12"/>
      <c r="L36" s="12"/>
    </row>
    <row r="37" spans="1:12" x14ac:dyDescent="0.25">
      <c r="K37" s="12"/>
      <c r="L37" s="12"/>
    </row>
    <row r="38" spans="1:12" x14ac:dyDescent="0.25">
      <c r="K38" s="12"/>
      <c r="L38" s="12"/>
    </row>
    <row r="39" spans="1:12" x14ac:dyDescent="0.25">
      <c r="K39" s="12"/>
      <c r="L39" s="12"/>
    </row>
    <row r="40" spans="1:12" ht="16.5" customHeight="1" x14ac:dyDescent="0.25">
      <c r="A40" s="39" t="s">
        <v>20</v>
      </c>
      <c r="B40" s="6"/>
      <c r="C40" s="6"/>
      <c r="D40" s="6"/>
      <c r="E40" s="6"/>
      <c r="K40" s="9"/>
      <c r="L40" s="9"/>
    </row>
    <row r="41" spans="1:12" ht="18.75" customHeight="1" x14ac:dyDescent="0.25">
      <c r="A41" s="28" t="s">
        <v>31</v>
      </c>
      <c r="D41" s="60" t="s">
        <v>0</v>
      </c>
      <c r="E41" s="61" t="s">
        <v>1</v>
      </c>
      <c r="F41" s="61" t="s">
        <v>2</v>
      </c>
      <c r="G41" s="62" t="s">
        <v>3</v>
      </c>
      <c r="K41" s="10"/>
      <c r="L41" s="10"/>
    </row>
    <row r="42" spans="1:12" ht="18.75" customHeight="1" x14ac:dyDescent="0.25">
      <c r="A42" s="28"/>
      <c r="D42" s="63">
        <v>6.56</v>
      </c>
      <c r="E42" s="64">
        <v>3.26</v>
      </c>
      <c r="F42" s="64">
        <v>6.72</v>
      </c>
      <c r="G42" s="65">
        <v>1.05</v>
      </c>
      <c r="K42" s="10"/>
      <c r="L42" s="10"/>
    </row>
    <row r="43" spans="1:12" ht="15.75" customHeight="1" x14ac:dyDescent="0.25">
      <c r="K43" s="7"/>
      <c r="L43" s="7"/>
    </row>
    <row r="44" spans="1:12" x14ac:dyDescent="0.25">
      <c r="A44" s="38"/>
      <c r="B44" s="24">
        <f t="shared" ref="B44:I44" si="5">IF(B17=0,"",B17)</f>
        <v>2016</v>
      </c>
      <c r="C44" s="24">
        <f t="shared" si="5"/>
        <v>2017</v>
      </c>
      <c r="D44" s="24">
        <f t="shared" si="5"/>
        <v>2018</v>
      </c>
      <c r="E44" s="24">
        <f t="shared" si="5"/>
        <v>2019</v>
      </c>
      <c r="F44" s="24">
        <f t="shared" si="5"/>
        <v>2020</v>
      </c>
      <c r="G44" s="24">
        <f t="shared" si="5"/>
        <v>2021</v>
      </c>
      <c r="H44" s="24" t="str">
        <f t="shared" si="5"/>
        <v/>
      </c>
      <c r="I44" s="24" t="str">
        <f t="shared" si="5"/>
        <v/>
      </c>
      <c r="K44" s="11"/>
      <c r="L44" s="11"/>
    </row>
    <row r="45" spans="1:12" x14ac:dyDescent="0.25">
      <c r="A45" s="45" t="s">
        <v>22</v>
      </c>
      <c r="B45" s="57" t="str">
        <f>IFERROR(B32*Tabla24[X1],"")</f>
        <v/>
      </c>
      <c r="C45" s="57" t="str">
        <f>IFERROR(C32*Tabla24[X1],"")</f>
        <v/>
      </c>
      <c r="D45" s="57" t="str">
        <f>IFERROR(D32*Tabla24[X1],"")</f>
        <v/>
      </c>
      <c r="E45" s="57" t="str">
        <f>IFERROR(E32*Tabla24[X1],"")</f>
        <v/>
      </c>
      <c r="F45" s="57" t="str">
        <f>IFERROR(F32*Tabla24[X1],"")</f>
        <v/>
      </c>
      <c r="G45" s="57" t="str">
        <f>IFERROR(G32*Tabla24[X1],"")</f>
        <v/>
      </c>
      <c r="H45" s="57" t="str">
        <f>IFERROR(H32*Tabla24[X1],"")</f>
        <v/>
      </c>
      <c r="I45" s="57" t="str">
        <f>IFERROR(I32*Tabla24[X1],"")</f>
        <v/>
      </c>
      <c r="J45" s="40" t="s">
        <v>0</v>
      </c>
      <c r="K45" s="6"/>
      <c r="L45" s="6"/>
    </row>
    <row r="46" spans="1:12" x14ac:dyDescent="0.25">
      <c r="A46" s="47" t="s">
        <v>21</v>
      </c>
      <c r="B46" s="66" t="str">
        <f>IFERROR(B33*Tabla24[X1],"")</f>
        <v/>
      </c>
      <c r="C46" s="57" t="str">
        <f>IFERROR(C33*Tabla24[X2],"")</f>
        <v/>
      </c>
      <c r="D46" s="57" t="str">
        <f>IFERROR(D33*Tabla24[X2],"")</f>
        <v/>
      </c>
      <c r="E46" s="57" t="str">
        <f>IFERROR(E33*Tabla24[X2],"")</f>
        <v/>
      </c>
      <c r="F46" s="57" t="str">
        <f>IFERROR(F33*Tabla24[X2],"")</f>
        <v/>
      </c>
      <c r="G46" s="57" t="str">
        <f>IFERROR(G33*Tabla24[X2],"")</f>
        <v/>
      </c>
      <c r="H46" s="57" t="str">
        <f>IFERROR(H33*Tabla24[X2],"")</f>
        <v/>
      </c>
      <c r="I46" s="57" t="str">
        <f>IFERROR(I33*Tabla24[X2],"")</f>
        <v/>
      </c>
      <c r="J46" s="40" t="s">
        <v>1</v>
      </c>
      <c r="K46" s="12"/>
      <c r="L46" s="12"/>
    </row>
    <row r="47" spans="1:12" x14ac:dyDescent="0.25">
      <c r="A47" s="47" t="s">
        <v>23</v>
      </c>
      <c r="B47" s="57" t="str">
        <f>IFERROR(B34*Tabla24[X3],"")</f>
        <v/>
      </c>
      <c r="C47" s="57" t="str">
        <f>IFERROR(C34*Tabla24[X3],"")</f>
        <v/>
      </c>
      <c r="D47" s="57" t="str">
        <f>IFERROR(D34*Tabla24[X3],"")</f>
        <v/>
      </c>
      <c r="E47" s="57" t="str">
        <f>IFERROR(E34*Tabla24[X3],"")</f>
        <v/>
      </c>
      <c r="F47" s="57" t="str">
        <f>IFERROR(F34*Tabla24[X3],"")</f>
        <v/>
      </c>
      <c r="G47" s="57" t="str">
        <f>IFERROR(G34*Tabla24[X3],"")</f>
        <v/>
      </c>
      <c r="H47" s="57" t="str">
        <f>IFERROR(H34*Tabla24[X3],"")</f>
        <v/>
      </c>
      <c r="I47" s="57" t="str">
        <f>IFERROR(I34*Tabla24[X3],"")</f>
        <v/>
      </c>
      <c r="J47" s="40" t="s">
        <v>2</v>
      </c>
      <c r="K47" s="12"/>
      <c r="L47" s="12"/>
    </row>
    <row r="48" spans="1:12" ht="15.75" thickBot="1" x14ac:dyDescent="0.3">
      <c r="A48" s="48" t="s">
        <v>24</v>
      </c>
      <c r="B48" s="58" t="str">
        <f>IFERROR(B35*Tabla24[X4],"")</f>
        <v/>
      </c>
      <c r="C48" s="58" t="str">
        <f>IFERROR(C35*Tabla24[X4],"")</f>
        <v/>
      </c>
      <c r="D48" s="58" t="str">
        <f>IFERROR(D35*Tabla24[X4],"")</f>
        <v/>
      </c>
      <c r="E48" s="58" t="str">
        <f>IFERROR(E35*Tabla24[X4],"")</f>
        <v/>
      </c>
      <c r="F48" s="58" t="str">
        <f>IFERROR(F35*Tabla24[X4],"")</f>
        <v/>
      </c>
      <c r="G48" s="58" t="str">
        <f>IFERROR(G35*Tabla24[X4],"")</f>
        <v/>
      </c>
      <c r="H48" s="58" t="str">
        <f>IFERROR(H35*Tabla24[X4],"")</f>
        <v/>
      </c>
      <c r="I48" s="58" t="str">
        <f>IFERROR(I35*Tabla24[X4],"")</f>
        <v/>
      </c>
      <c r="J48" s="40" t="s">
        <v>3</v>
      </c>
      <c r="K48" s="96"/>
      <c r="L48" s="96"/>
    </row>
    <row r="49" spans="1:12" ht="18" customHeight="1" thickBot="1" x14ac:dyDescent="0.3">
      <c r="A49" s="109" t="s">
        <v>29</v>
      </c>
      <c r="B49" s="110">
        <f t="shared" ref="B49:I49" si="6">IF(B17=0,"",(SUM(B45:B48)))</f>
        <v>0</v>
      </c>
      <c r="C49" s="110">
        <f t="shared" si="6"/>
        <v>0</v>
      </c>
      <c r="D49" s="110">
        <f t="shared" si="6"/>
        <v>0</v>
      </c>
      <c r="E49" s="110">
        <f t="shared" si="6"/>
        <v>0</v>
      </c>
      <c r="F49" s="110">
        <f t="shared" si="6"/>
        <v>0</v>
      </c>
      <c r="G49" s="110">
        <f t="shared" si="6"/>
        <v>0</v>
      </c>
      <c r="H49" s="110" t="str">
        <f t="shared" si="6"/>
        <v/>
      </c>
      <c r="I49" s="110" t="str">
        <f t="shared" si="6"/>
        <v/>
      </c>
      <c r="K49" s="96"/>
      <c r="L49" s="96"/>
    </row>
    <row r="50" spans="1:12" x14ac:dyDescent="0.25">
      <c r="A50" s="54" t="s">
        <v>32</v>
      </c>
      <c r="B50" s="55">
        <v>2.6</v>
      </c>
      <c r="C50" s="55">
        <v>2.6</v>
      </c>
      <c r="D50" s="55">
        <v>2.6</v>
      </c>
      <c r="E50" s="55">
        <v>2.6</v>
      </c>
      <c r="F50" s="55">
        <v>2.6</v>
      </c>
      <c r="G50" s="55">
        <v>2.6</v>
      </c>
      <c r="H50" s="55">
        <v>2.6</v>
      </c>
      <c r="I50" s="55">
        <v>2.6</v>
      </c>
      <c r="K50" s="21"/>
      <c r="L50" s="21"/>
    </row>
    <row r="51" spans="1:12" ht="15.75" thickBot="1" x14ac:dyDescent="0.3">
      <c r="A51" s="16" t="s">
        <v>33</v>
      </c>
      <c r="B51" s="56">
        <v>1.1000000000000001</v>
      </c>
      <c r="C51" s="56">
        <v>1.1000000000000001</v>
      </c>
      <c r="D51" s="56">
        <v>1.1000000000000001</v>
      </c>
      <c r="E51" s="56">
        <v>1.1000000000000001</v>
      </c>
      <c r="F51" s="56">
        <v>1.1000000000000001</v>
      </c>
      <c r="G51" s="56">
        <v>1.1000000000000001</v>
      </c>
      <c r="H51" s="56">
        <v>1.1000000000000001</v>
      </c>
      <c r="I51" s="56">
        <v>1.1000000000000001</v>
      </c>
      <c r="K51" s="21"/>
      <c r="L51" s="21"/>
    </row>
    <row r="52" spans="1:12" x14ac:dyDescent="0.25">
      <c r="B52" s="1"/>
      <c r="C52" s="1"/>
      <c r="D52" s="1"/>
      <c r="E52" s="1"/>
      <c r="F52" s="69" t="s">
        <v>34</v>
      </c>
      <c r="G52" s="75"/>
      <c r="H52" s="70"/>
      <c r="I52" s="70"/>
      <c r="K52" s="21"/>
      <c r="L52" s="21"/>
    </row>
    <row r="53" spans="1:12" x14ac:dyDescent="0.25">
      <c r="F53" s="71" t="s">
        <v>35</v>
      </c>
      <c r="G53" s="76">
        <v>2.6</v>
      </c>
      <c r="H53" s="76" t="s">
        <v>39</v>
      </c>
      <c r="I53" s="72"/>
      <c r="K53" s="21"/>
      <c r="L53" s="21"/>
    </row>
    <row r="54" spans="1:12" x14ac:dyDescent="0.25">
      <c r="F54" s="67" t="s">
        <v>36</v>
      </c>
      <c r="G54" s="5" t="s">
        <v>37</v>
      </c>
      <c r="H54" s="5" t="s">
        <v>40</v>
      </c>
      <c r="I54" s="68"/>
      <c r="K54" s="6"/>
      <c r="L54" s="6"/>
    </row>
    <row r="55" spans="1:12" ht="15.75" thickBot="1" x14ac:dyDescent="0.3">
      <c r="F55" s="73" t="s">
        <v>38</v>
      </c>
      <c r="G55" s="77">
        <v>1.0900000000000001</v>
      </c>
      <c r="H55" s="77" t="s">
        <v>41</v>
      </c>
      <c r="I55" s="74"/>
      <c r="K55" s="6"/>
      <c r="L55" s="6"/>
    </row>
    <row r="56" spans="1:12" x14ac:dyDescent="0.25">
      <c r="K56" s="6"/>
      <c r="L56" s="6"/>
    </row>
    <row r="57" spans="1:12" x14ac:dyDescent="0.25">
      <c r="K57" s="6"/>
      <c r="L57" s="6"/>
    </row>
    <row r="58" spans="1:12" x14ac:dyDescent="0.25">
      <c r="K58" s="6"/>
      <c r="L58" s="6"/>
    </row>
    <row r="59" spans="1:12" x14ac:dyDescent="0.25">
      <c r="K59" s="6"/>
      <c r="L59" s="6"/>
    </row>
    <row r="60" spans="1:12" x14ac:dyDescent="0.25">
      <c r="K60" s="6"/>
      <c r="L60" s="6"/>
    </row>
    <row r="61" spans="1:12" x14ac:dyDescent="0.25">
      <c r="K61" s="6"/>
      <c r="L61" s="6"/>
    </row>
    <row r="62" spans="1:12" x14ac:dyDescent="0.25">
      <c r="K62" s="6"/>
      <c r="L62" s="6"/>
    </row>
    <row r="63" spans="1:12" x14ac:dyDescent="0.25">
      <c r="K63" s="6"/>
      <c r="L63" s="6"/>
    </row>
    <row r="64" spans="1:12" x14ac:dyDescent="0.25">
      <c r="K64" s="6"/>
      <c r="L64" s="6"/>
    </row>
    <row r="65" spans="1:13" x14ac:dyDescent="0.25">
      <c r="K65" s="6"/>
      <c r="L65" s="6"/>
    </row>
    <row r="66" spans="1:13" x14ac:dyDescent="0.25">
      <c r="K66" s="6"/>
      <c r="L66" s="6"/>
    </row>
    <row r="67" spans="1:13" ht="15.75" thickBot="1" x14ac:dyDescent="0.3">
      <c r="A67" s="22"/>
      <c r="B67" s="22"/>
      <c r="C67" s="22"/>
      <c r="D67" s="22"/>
      <c r="E67" s="22"/>
      <c r="F67" s="22"/>
      <c r="G67" s="22"/>
      <c r="H67" s="22"/>
      <c r="I67" s="22"/>
      <c r="J67" s="22"/>
      <c r="K67" s="22"/>
      <c r="L67" s="22"/>
      <c r="M67" s="22"/>
    </row>
    <row r="71" spans="1:13" ht="19.5" x14ac:dyDescent="0.25">
      <c r="A71" s="83" t="s">
        <v>43</v>
      </c>
    </row>
    <row r="72" spans="1:13" x14ac:dyDescent="0.25">
      <c r="A72" s="26" t="s">
        <v>57</v>
      </c>
    </row>
    <row r="73" spans="1:13" x14ac:dyDescent="0.25">
      <c r="A73" s="26"/>
    </row>
    <row r="74" spans="1:13" x14ac:dyDescent="0.25">
      <c r="A74" s="26"/>
    </row>
    <row r="75" spans="1:13" x14ac:dyDescent="0.25">
      <c r="A75" s="8"/>
      <c r="B75" s="23" t="s">
        <v>44</v>
      </c>
      <c r="C75" s="23" t="s">
        <v>45</v>
      </c>
      <c r="D75" s="23" t="s">
        <v>46</v>
      </c>
      <c r="E75" s="23" t="s">
        <v>47</v>
      </c>
      <c r="F75" s="23" t="s">
        <v>48</v>
      </c>
      <c r="G75" s="23" t="s">
        <v>49</v>
      </c>
      <c r="H75" s="23" t="s">
        <v>50</v>
      </c>
      <c r="I75" s="23" t="s">
        <v>51</v>
      </c>
      <c r="J75" s="23" t="s">
        <v>52</v>
      </c>
      <c r="K75" s="23" t="s">
        <v>53</v>
      </c>
      <c r="L75" s="23" t="s">
        <v>54</v>
      </c>
      <c r="M75" s="23" t="s">
        <v>55</v>
      </c>
    </row>
    <row r="76" spans="1:13" x14ac:dyDescent="0.25">
      <c r="A76" s="45" t="s">
        <v>27</v>
      </c>
      <c r="B76" s="19"/>
      <c r="C76" s="19"/>
      <c r="D76" s="19"/>
      <c r="E76" s="19"/>
      <c r="F76" s="19"/>
      <c r="G76" s="19"/>
      <c r="H76" s="19"/>
      <c r="I76" s="19"/>
      <c r="J76" s="19"/>
      <c r="K76" s="19"/>
      <c r="L76" s="19"/>
      <c r="M76" s="19"/>
    </row>
    <row r="77" spans="1:13" x14ac:dyDescent="0.25">
      <c r="A77" s="46" t="s">
        <v>30</v>
      </c>
      <c r="B77" s="19"/>
      <c r="C77" s="19"/>
      <c r="D77" s="19"/>
      <c r="E77" s="19"/>
      <c r="F77" s="19"/>
      <c r="G77" s="19"/>
      <c r="H77" s="19"/>
      <c r="I77" s="19"/>
      <c r="J77" s="19"/>
      <c r="K77" s="19"/>
      <c r="L77" s="19"/>
      <c r="M77" s="19"/>
    </row>
    <row r="78" spans="1:13" x14ac:dyDescent="0.25">
      <c r="A78" s="47" t="s">
        <v>13</v>
      </c>
      <c r="B78" s="15"/>
      <c r="C78" s="15"/>
      <c r="D78" s="15"/>
      <c r="E78" s="15"/>
      <c r="F78" s="15"/>
      <c r="G78" s="15"/>
      <c r="H78" s="15"/>
      <c r="I78" s="15"/>
      <c r="J78" s="15"/>
      <c r="K78" s="15"/>
      <c r="L78" s="15"/>
      <c r="M78" s="15"/>
    </row>
    <row r="79" spans="1:13" x14ac:dyDescent="0.25">
      <c r="A79" s="48" t="s">
        <v>10</v>
      </c>
      <c r="B79" s="19"/>
      <c r="C79" s="19"/>
      <c r="D79" s="19"/>
      <c r="E79" s="19"/>
      <c r="F79" s="19"/>
      <c r="G79" s="19"/>
      <c r="H79" s="15"/>
      <c r="I79" s="15"/>
      <c r="J79" s="15"/>
      <c r="K79" s="15"/>
      <c r="L79" s="15"/>
      <c r="M79" s="18"/>
    </row>
    <row r="80" spans="1:13" x14ac:dyDescent="0.25">
      <c r="A80" s="48" t="s">
        <v>11</v>
      </c>
      <c r="B80" s="15"/>
      <c r="C80" s="15"/>
      <c r="D80" s="15"/>
      <c r="E80" s="15"/>
      <c r="F80" s="15"/>
      <c r="G80" s="15"/>
      <c r="H80" s="15"/>
      <c r="I80" s="15"/>
      <c r="J80" s="15"/>
      <c r="K80" s="15"/>
      <c r="L80" s="15"/>
      <c r="M80" s="18"/>
    </row>
    <row r="81" spans="1:14" x14ac:dyDescent="0.25">
      <c r="A81" s="47" t="s">
        <v>12</v>
      </c>
      <c r="B81" s="19"/>
      <c r="C81" s="19"/>
      <c r="D81" s="19"/>
      <c r="E81" s="19"/>
      <c r="F81" s="19"/>
      <c r="G81" s="19"/>
      <c r="H81" s="15"/>
      <c r="I81" s="15"/>
      <c r="J81" s="15"/>
      <c r="K81" s="15"/>
      <c r="L81" s="15"/>
      <c r="M81" s="15"/>
    </row>
    <row r="82" spans="1:14" ht="15.75" thickBot="1" x14ac:dyDescent="0.3">
      <c r="A82" s="50" t="s">
        <v>14</v>
      </c>
      <c r="B82" s="51"/>
      <c r="C82" s="51"/>
      <c r="D82" s="51"/>
      <c r="E82" s="51"/>
      <c r="F82" s="51"/>
      <c r="G82" s="51"/>
      <c r="H82" s="51"/>
      <c r="I82" s="51"/>
      <c r="J82" s="51"/>
      <c r="K82" s="51"/>
      <c r="L82" s="52"/>
      <c r="M82" s="52"/>
    </row>
    <row r="83" spans="1:14" x14ac:dyDescent="0.25">
      <c r="A83" s="8"/>
      <c r="B83" s="7"/>
      <c r="C83" s="7"/>
      <c r="D83" s="7"/>
      <c r="E83" s="7"/>
      <c r="F83" s="7"/>
      <c r="G83" s="7"/>
      <c r="H83" s="7"/>
      <c r="I83" s="9"/>
    </row>
    <row r="84" spans="1:14" x14ac:dyDescent="0.25">
      <c r="A84" s="8"/>
      <c r="B84" s="9"/>
      <c r="C84" s="9"/>
      <c r="D84" s="9"/>
      <c r="E84" s="9"/>
      <c r="F84" s="9"/>
      <c r="G84" s="9"/>
    </row>
    <row r="85" spans="1:14" x14ac:dyDescent="0.25">
      <c r="B85" s="6"/>
      <c r="C85" s="6"/>
      <c r="D85" s="6"/>
      <c r="E85" s="6"/>
      <c r="F85" s="6"/>
      <c r="G85" s="6"/>
      <c r="K85" s="7"/>
      <c r="L85" s="7"/>
    </row>
    <row r="86" spans="1:14" ht="17.25" x14ac:dyDescent="0.25">
      <c r="A86" s="84" t="s">
        <v>42</v>
      </c>
      <c r="B86" s="6"/>
      <c r="C86" s="6"/>
      <c r="D86" s="6"/>
      <c r="E86" s="6"/>
      <c r="F86" s="6"/>
      <c r="G86" s="6"/>
      <c r="K86" s="9"/>
      <c r="L86" s="9"/>
    </row>
    <row r="87" spans="1:14" x14ac:dyDescent="0.25">
      <c r="A87" s="28" t="s">
        <v>28</v>
      </c>
      <c r="K87" s="10"/>
      <c r="L87" s="10"/>
    </row>
    <row r="88" spans="1:14" x14ac:dyDescent="0.25">
      <c r="K88" s="7"/>
      <c r="L88" s="7"/>
    </row>
    <row r="89" spans="1:14" x14ac:dyDescent="0.25">
      <c r="A89" s="38"/>
      <c r="B89" s="24" t="str">
        <f t="shared" ref="B89:M89" si="7">IF(B75=0,"",B75)</f>
        <v>Enero</v>
      </c>
      <c r="C89" s="24" t="str">
        <f t="shared" si="7"/>
        <v>Febrero</v>
      </c>
      <c r="D89" s="24" t="str">
        <f t="shared" si="7"/>
        <v>Marzo</v>
      </c>
      <c r="E89" s="24" t="str">
        <f t="shared" si="7"/>
        <v>Abril</v>
      </c>
      <c r="F89" s="24" t="str">
        <f t="shared" si="7"/>
        <v>Mayo</v>
      </c>
      <c r="G89" s="24" t="str">
        <f t="shared" si="7"/>
        <v>Junio</v>
      </c>
      <c r="H89" s="24" t="str">
        <f t="shared" si="7"/>
        <v>Julio</v>
      </c>
      <c r="I89" s="24" t="str">
        <f t="shared" si="7"/>
        <v>Agosto</v>
      </c>
      <c r="J89" s="24" t="str">
        <f t="shared" si="7"/>
        <v>Septiembre</v>
      </c>
      <c r="K89" s="24" t="str">
        <f t="shared" si="7"/>
        <v>Octubre</v>
      </c>
      <c r="L89" s="24" t="str">
        <f t="shared" si="7"/>
        <v>Noviembre</v>
      </c>
      <c r="M89" s="24" t="str">
        <f t="shared" si="7"/>
        <v>Diciembre</v>
      </c>
    </row>
    <row r="90" spans="1:14" x14ac:dyDescent="0.25">
      <c r="A90" s="27" t="s">
        <v>17</v>
      </c>
      <c r="B90" s="57" t="str">
        <f t="shared" ref="B90:M90" si="8">IFERROR((B76-B77)/B78,"")</f>
        <v/>
      </c>
      <c r="C90" s="57" t="str">
        <f t="shared" si="8"/>
        <v/>
      </c>
      <c r="D90" s="57" t="str">
        <f t="shared" si="8"/>
        <v/>
      </c>
      <c r="E90" s="57" t="str">
        <f t="shared" si="8"/>
        <v/>
      </c>
      <c r="F90" s="57" t="str">
        <f t="shared" si="8"/>
        <v/>
      </c>
      <c r="G90" s="57" t="str">
        <f t="shared" si="8"/>
        <v/>
      </c>
      <c r="H90" s="57" t="str">
        <f t="shared" si="8"/>
        <v/>
      </c>
      <c r="I90" s="57" t="str">
        <f t="shared" si="8"/>
        <v/>
      </c>
      <c r="J90" s="57" t="str">
        <f t="shared" si="8"/>
        <v/>
      </c>
      <c r="K90" s="57" t="str">
        <f t="shared" si="8"/>
        <v/>
      </c>
      <c r="L90" s="57" t="str">
        <f t="shared" si="8"/>
        <v/>
      </c>
      <c r="M90" s="57" t="str">
        <f t="shared" si="8"/>
        <v/>
      </c>
      <c r="N90" s="40" t="s">
        <v>0</v>
      </c>
    </row>
    <row r="91" spans="1:14" x14ac:dyDescent="0.25">
      <c r="A91" s="17" t="s">
        <v>16</v>
      </c>
      <c r="B91" s="57" t="str">
        <f t="shared" ref="B91:M91" si="9">IFERROR(B79/B78,"")</f>
        <v/>
      </c>
      <c r="C91" s="57" t="str">
        <f t="shared" si="9"/>
        <v/>
      </c>
      <c r="D91" s="57" t="str">
        <f t="shared" si="9"/>
        <v/>
      </c>
      <c r="E91" s="57" t="str">
        <f t="shared" si="9"/>
        <v/>
      </c>
      <c r="F91" s="57" t="str">
        <f t="shared" si="9"/>
        <v/>
      </c>
      <c r="G91" s="57" t="str">
        <f t="shared" si="9"/>
        <v/>
      </c>
      <c r="H91" s="57" t="str">
        <f t="shared" si="9"/>
        <v/>
      </c>
      <c r="I91" s="57" t="str">
        <f t="shared" si="9"/>
        <v/>
      </c>
      <c r="J91" s="57" t="str">
        <f t="shared" si="9"/>
        <v/>
      </c>
      <c r="K91" s="57" t="str">
        <f t="shared" si="9"/>
        <v/>
      </c>
      <c r="L91" s="57" t="str">
        <f t="shared" si="9"/>
        <v/>
      </c>
      <c r="M91" s="57" t="str">
        <f t="shared" si="9"/>
        <v/>
      </c>
      <c r="N91" s="40" t="s">
        <v>1</v>
      </c>
    </row>
    <row r="92" spans="1:14" x14ac:dyDescent="0.25">
      <c r="A92" s="17" t="s">
        <v>18</v>
      </c>
      <c r="B92" s="57" t="str">
        <f t="shared" ref="B92:M92" si="10">IFERROR(B80/B78,"")</f>
        <v/>
      </c>
      <c r="C92" s="57" t="str">
        <f t="shared" si="10"/>
        <v/>
      </c>
      <c r="D92" s="57" t="str">
        <f t="shared" si="10"/>
        <v/>
      </c>
      <c r="E92" s="57" t="str">
        <f t="shared" si="10"/>
        <v/>
      </c>
      <c r="F92" s="57" t="str">
        <f t="shared" si="10"/>
        <v/>
      </c>
      <c r="G92" s="57" t="str">
        <f t="shared" si="10"/>
        <v/>
      </c>
      <c r="H92" s="57" t="str">
        <f t="shared" si="10"/>
        <v/>
      </c>
      <c r="I92" s="57" t="str">
        <f t="shared" si="10"/>
        <v/>
      </c>
      <c r="J92" s="57" t="str">
        <f t="shared" si="10"/>
        <v/>
      </c>
      <c r="K92" s="57" t="str">
        <f t="shared" si="10"/>
        <v/>
      </c>
      <c r="L92" s="57" t="str">
        <f t="shared" si="10"/>
        <v/>
      </c>
      <c r="M92" s="57" t="str">
        <f t="shared" si="10"/>
        <v/>
      </c>
      <c r="N92" s="40" t="s">
        <v>2</v>
      </c>
    </row>
    <row r="93" spans="1:14" ht="15.75" thickBot="1" x14ac:dyDescent="0.3">
      <c r="A93" s="53" t="s">
        <v>19</v>
      </c>
      <c r="B93" s="81" t="str">
        <f t="shared" ref="B93:M93" si="11">IFERROR(B81/B82,"")</f>
        <v/>
      </c>
      <c r="C93" s="81" t="str">
        <f t="shared" si="11"/>
        <v/>
      </c>
      <c r="D93" s="81" t="str">
        <f t="shared" si="11"/>
        <v/>
      </c>
      <c r="E93" s="81" t="str">
        <f t="shared" si="11"/>
        <v/>
      </c>
      <c r="F93" s="81" t="str">
        <f t="shared" si="11"/>
        <v/>
      </c>
      <c r="G93" s="81" t="str">
        <f t="shared" si="11"/>
        <v/>
      </c>
      <c r="H93" s="81" t="str">
        <f t="shared" si="11"/>
        <v/>
      </c>
      <c r="I93" s="81" t="str">
        <f t="shared" si="11"/>
        <v/>
      </c>
      <c r="J93" s="81" t="str">
        <f t="shared" si="11"/>
        <v/>
      </c>
      <c r="K93" s="81" t="str">
        <f t="shared" si="11"/>
        <v/>
      </c>
      <c r="L93" s="81" t="str">
        <f t="shared" si="11"/>
        <v/>
      </c>
      <c r="M93" s="81" t="str">
        <f t="shared" si="11"/>
        <v/>
      </c>
      <c r="N93" s="40" t="s">
        <v>3</v>
      </c>
    </row>
    <row r="94" spans="1:14" x14ac:dyDescent="0.25">
      <c r="K94" s="12"/>
      <c r="L94" s="12"/>
    </row>
    <row r="95" spans="1:14" x14ac:dyDescent="0.25">
      <c r="K95" s="12"/>
      <c r="L95" s="12"/>
    </row>
    <row r="96" spans="1:14" x14ac:dyDescent="0.25">
      <c r="K96" s="12"/>
      <c r="L96" s="12"/>
    </row>
    <row r="97" spans="1:16" x14ac:dyDescent="0.25">
      <c r="K97" s="12"/>
      <c r="L97" s="12"/>
    </row>
    <row r="98" spans="1:16" ht="17.25" x14ac:dyDescent="0.25">
      <c r="A98" s="84" t="s">
        <v>20</v>
      </c>
      <c r="B98" s="6"/>
      <c r="C98" s="6"/>
      <c r="D98" s="6"/>
      <c r="E98" s="6"/>
      <c r="K98" s="9"/>
      <c r="L98" s="9"/>
    </row>
    <row r="99" spans="1:16" x14ac:dyDescent="0.25">
      <c r="A99" s="28" t="s">
        <v>31</v>
      </c>
      <c r="D99" s="60" t="s">
        <v>0</v>
      </c>
      <c r="E99" s="61" t="s">
        <v>1</v>
      </c>
      <c r="F99" s="61" t="s">
        <v>2</v>
      </c>
      <c r="G99" s="62" t="s">
        <v>3</v>
      </c>
      <c r="K99" s="10"/>
      <c r="L99" s="10"/>
    </row>
    <row r="100" spans="1:16" x14ac:dyDescent="0.25">
      <c r="A100" s="28"/>
      <c r="D100" s="63">
        <v>6.56</v>
      </c>
      <c r="E100" s="64">
        <v>3.26</v>
      </c>
      <c r="F100" s="64">
        <v>6.72</v>
      </c>
      <c r="G100" s="65">
        <v>1.05</v>
      </c>
      <c r="K100" s="10"/>
      <c r="L100" s="10"/>
    </row>
    <row r="101" spans="1:16" x14ac:dyDescent="0.25">
      <c r="K101" s="7"/>
      <c r="L101" s="7"/>
    </row>
    <row r="102" spans="1:16" x14ac:dyDescent="0.25">
      <c r="A102" s="38"/>
      <c r="B102" s="24" t="str">
        <f t="shared" ref="B102:M102" si="12">IF(B75=0,"",B75)</f>
        <v>Enero</v>
      </c>
      <c r="C102" s="24" t="str">
        <f t="shared" si="12"/>
        <v>Febrero</v>
      </c>
      <c r="D102" s="24" t="str">
        <f t="shared" si="12"/>
        <v>Marzo</v>
      </c>
      <c r="E102" s="24" t="str">
        <f t="shared" si="12"/>
        <v>Abril</v>
      </c>
      <c r="F102" s="24" t="str">
        <f t="shared" si="12"/>
        <v>Mayo</v>
      </c>
      <c r="G102" s="24" t="str">
        <f t="shared" si="12"/>
        <v>Junio</v>
      </c>
      <c r="H102" s="24" t="str">
        <f t="shared" si="12"/>
        <v>Julio</v>
      </c>
      <c r="I102" s="24" t="str">
        <f t="shared" si="12"/>
        <v>Agosto</v>
      </c>
      <c r="J102" s="24" t="str">
        <f t="shared" si="12"/>
        <v>Septiembre</v>
      </c>
      <c r="K102" s="24" t="str">
        <f t="shared" si="12"/>
        <v>Octubre</v>
      </c>
      <c r="L102" s="24" t="str">
        <f t="shared" si="12"/>
        <v>Noviembre</v>
      </c>
      <c r="M102" s="24" t="str">
        <f t="shared" si="12"/>
        <v>Diciembre</v>
      </c>
    </row>
    <row r="103" spans="1:16" x14ac:dyDescent="0.25">
      <c r="A103" s="45" t="s">
        <v>22</v>
      </c>
      <c r="B103" s="57" t="str">
        <f>IFERROR(B90*Tabla257[X1],"")</f>
        <v/>
      </c>
      <c r="C103" s="57" t="str">
        <f>IFERROR(C90*Tabla257[X1],"")</f>
        <v/>
      </c>
      <c r="D103" s="57" t="str">
        <f>IFERROR(D90*Tabla257[X1],"")</f>
        <v/>
      </c>
      <c r="E103" s="57" t="str">
        <f>IFERROR(E90*Tabla257[X1],"")</f>
        <v/>
      </c>
      <c r="F103" s="57" t="str">
        <f>IFERROR(F90*Tabla257[X1],"")</f>
        <v/>
      </c>
      <c r="G103" s="57" t="str">
        <f>IFERROR(G90*Tabla257[X1],"")</f>
        <v/>
      </c>
      <c r="H103" s="57" t="str">
        <f>IFERROR(H90*Tabla257[X1],"")</f>
        <v/>
      </c>
      <c r="I103" s="57" t="str">
        <f>IFERROR(I90*Tabla257[X1],"")</f>
        <v/>
      </c>
      <c r="J103" s="57" t="str">
        <f>IFERROR(J90*Tabla257[X1],"")</f>
        <v/>
      </c>
      <c r="K103" s="57" t="str">
        <f>IFERROR(K90*Tabla257[X1],"")</f>
        <v/>
      </c>
      <c r="L103" s="57" t="str">
        <f>IFERROR(L90*Tabla257[X1],"")</f>
        <v/>
      </c>
      <c r="M103" s="57" t="str">
        <f>IFERROR(M90*Tabla257[X1],"")</f>
        <v/>
      </c>
      <c r="N103" s="40" t="s">
        <v>0</v>
      </c>
    </row>
    <row r="104" spans="1:16" x14ac:dyDescent="0.25">
      <c r="A104" s="47" t="s">
        <v>21</v>
      </c>
      <c r="B104" s="66" t="str">
        <f>IFERROR(B91*Tabla257[X2],"")</f>
        <v/>
      </c>
      <c r="C104" s="57" t="str">
        <f>IFERROR(C91*Tabla257[X2],"")</f>
        <v/>
      </c>
      <c r="D104" s="57" t="str">
        <f>IFERROR(D91*Tabla257[X2],"")</f>
        <v/>
      </c>
      <c r="E104" s="57" t="str">
        <f>IFERROR(E91*Tabla257[X2],"")</f>
        <v/>
      </c>
      <c r="F104" s="57" t="str">
        <f>IFERROR(F91*Tabla257[X2],"")</f>
        <v/>
      </c>
      <c r="G104" s="57" t="str">
        <f>IFERROR(G91*Tabla257[X2],"")</f>
        <v/>
      </c>
      <c r="H104" s="57" t="str">
        <f>IFERROR(H91*Tabla257[X2],"")</f>
        <v/>
      </c>
      <c r="I104" s="57" t="str">
        <f>IFERROR(I91*Tabla257[X2],"")</f>
        <v/>
      </c>
      <c r="J104" s="57" t="str">
        <f>IFERROR(J91*Tabla257[X2],"")</f>
        <v/>
      </c>
      <c r="K104" s="57" t="str">
        <f>IFERROR(K91*Tabla257[X2],"")</f>
        <v/>
      </c>
      <c r="L104" s="57" t="str">
        <f>IFERROR(L91*Tabla257[X2],"")</f>
        <v/>
      </c>
      <c r="M104" s="57" t="str">
        <f>IFERROR(M91*Tabla257[X2],"")</f>
        <v/>
      </c>
      <c r="N104" s="40" t="s">
        <v>1</v>
      </c>
    </row>
    <row r="105" spans="1:16" x14ac:dyDescent="0.25">
      <c r="A105" s="47" t="s">
        <v>23</v>
      </c>
      <c r="B105" s="57" t="str">
        <f>IFERROR(B92*Tabla257[X3],"")</f>
        <v/>
      </c>
      <c r="C105" s="57" t="str">
        <f>IFERROR(C92*Tabla257[X3],"")</f>
        <v/>
      </c>
      <c r="D105" s="57" t="str">
        <f>IFERROR(D92*Tabla257[X3],"")</f>
        <v/>
      </c>
      <c r="E105" s="57" t="str">
        <f>IFERROR(E92*Tabla257[X3],"")</f>
        <v/>
      </c>
      <c r="F105" s="57" t="str">
        <f>IFERROR(F92*Tabla257[X3],"")</f>
        <v/>
      </c>
      <c r="G105" s="57" t="str">
        <f>IFERROR(G92*Tabla257[X3],"")</f>
        <v/>
      </c>
      <c r="H105" s="57" t="str">
        <f>IFERROR(H92*Tabla257[X3],"")</f>
        <v/>
      </c>
      <c r="I105" s="57" t="str">
        <f>IFERROR(I92*Tabla257[X3],"")</f>
        <v/>
      </c>
      <c r="J105" s="57" t="str">
        <f>IFERROR(J92*Tabla257[X3],"")</f>
        <v/>
      </c>
      <c r="K105" s="57" t="str">
        <f>IFERROR(K92*Tabla257[X3],"")</f>
        <v/>
      </c>
      <c r="L105" s="57" t="str">
        <f>IFERROR(L92*Tabla257[X3],"")</f>
        <v/>
      </c>
      <c r="M105" s="57" t="str">
        <f>IFERROR(M92*Tabla257[X3],"")</f>
        <v/>
      </c>
      <c r="N105" s="40" t="s">
        <v>2</v>
      </c>
      <c r="O105" s="12"/>
      <c r="P105" s="12"/>
    </row>
    <row r="106" spans="1:16" ht="15.75" thickBot="1" x14ac:dyDescent="0.3">
      <c r="A106" s="48" t="s">
        <v>24</v>
      </c>
      <c r="B106" s="58" t="str">
        <f>IFERROR(B93*Tabla257[X4],"")</f>
        <v/>
      </c>
      <c r="C106" s="58" t="str">
        <f>IFERROR(C93*Tabla257[X4],"")</f>
        <v/>
      </c>
      <c r="D106" s="58" t="str">
        <f>IFERROR(D93*Tabla257[X4],"")</f>
        <v/>
      </c>
      <c r="E106" s="58" t="str">
        <f>IFERROR(E93*Tabla257[X4],"")</f>
        <v/>
      </c>
      <c r="F106" s="58" t="str">
        <f>IFERROR(F93*Tabla257[X4],"")</f>
        <v/>
      </c>
      <c r="G106" s="58" t="str">
        <f>IFERROR(G93*Tabla257[X4],"")</f>
        <v/>
      </c>
      <c r="H106" s="58" t="str">
        <f>IFERROR(H93*Tabla257[X4],"")</f>
        <v/>
      </c>
      <c r="I106" s="58" t="str">
        <f>IFERROR(I93*Tabla257[X4],"")</f>
        <v/>
      </c>
      <c r="J106" s="58" t="str">
        <f>IFERROR(J93*Tabla257[X4],"")</f>
        <v/>
      </c>
      <c r="K106" s="58" t="str">
        <f>IFERROR(K93*Tabla257[X4],"")</f>
        <v/>
      </c>
      <c r="L106" s="58" t="str">
        <f>IFERROR(L93*Tabla257[X4],"")</f>
        <v/>
      </c>
      <c r="M106" s="58" t="str">
        <f>IFERROR(M93*Tabla257[X4],"")</f>
        <v/>
      </c>
      <c r="N106" s="40" t="s">
        <v>3</v>
      </c>
      <c r="O106" s="96"/>
      <c r="P106" s="96"/>
    </row>
    <row r="107" spans="1:16" ht="15.75" thickBot="1" x14ac:dyDescent="0.3">
      <c r="A107" s="109" t="s">
        <v>29</v>
      </c>
      <c r="B107" s="110">
        <f t="shared" ref="B107:M107" si="13">IF(B75=0,"",(SUM(B103:B106)))</f>
        <v>0</v>
      </c>
      <c r="C107" s="110">
        <f t="shared" si="13"/>
        <v>0</v>
      </c>
      <c r="D107" s="110">
        <f t="shared" si="13"/>
        <v>0</v>
      </c>
      <c r="E107" s="110">
        <f t="shared" si="13"/>
        <v>0</v>
      </c>
      <c r="F107" s="110">
        <f t="shared" si="13"/>
        <v>0</v>
      </c>
      <c r="G107" s="110">
        <f t="shared" si="13"/>
        <v>0</v>
      </c>
      <c r="H107" s="110">
        <f t="shared" si="13"/>
        <v>0</v>
      </c>
      <c r="I107" s="110">
        <f t="shared" si="13"/>
        <v>0</v>
      </c>
      <c r="J107" s="110">
        <f t="shared" si="13"/>
        <v>0</v>
      </c>
      <c r="K107" s="110">
        <f t="shared" si="13"/>
        <v>0</v>
      </c>
      <c r="L107" s="110">
        <f t="shared" si="13"/>
        <v>0</v>
      </c>
      <c r="M107" s="110">
        <f t="shared" si="13"/>
        <v>0</v>
      </c>
      <c r="O107" s="96"/>
      <c r="P107" s="96"/>
    </row>
    <row r="108" spans="1:16" x14ac:dyDescent="0.25">
      <c r="A108" s="54" t="s">
        <v>32</v>
      </c>
      <c r="B108" s="55">
        <v>2.6</v>
      </c>
      <c r="C108" s="55">
        <v>2.6</v>
      </c>
      <c r="D108" s="55">
        <v>2.6</v>
      </c>
      <c r="E108" s="55">
        <v>2.6</v>
      </c>
      <c r="F108" s="55">
        <v>2.6</v>
      </c>
      <c r="G108" s="55">
        <v>2.6</v>
      </c>
      <c r="H108" s="55">
        <v>2.6</v>
      </c>
      <c r="I108" s="55">
        <v>2.6</v>
      </c>
      <c r="J108" s="55">
        <v>2.6</v>
      </c>
      <c r="K108" s="55">
        <v>2.6</v>
      </c>
      <c r="L108" s="55">
        <v>2.6</v>
      </c>
      <c r="M108" s="55">
        <v>2.6</v>
      </c>
      <c r="O108" s="21"/>
      <c r="P108" s="21"/>
    </row>
    <row r="109" spans="1:16" x14ac:dyDescent="0.25">
      <c r="A109" s="16" t="s">
        <v>33</v>
      </c>
      <c r="B109" s="56">
        <v>1.1000000000000001</v>
      </c>
      <c r="C109" s="56">
        <v>1.1000000000000001</v>
      </c>
      <c r="D109" s="56">
        <v>1.1000000000000001</v>
      </c>
      <c r="E109" s="56">
        <v>1.1000000000000001</v>
      </c>
      <c r="F109" s="56">
        <v>1.1000000000000001</v>
      </c>
      <c r="G109" s="56">
        <v>1.1000000000000001</v>
      </c>
      <c r="H109" s="56">
        <v>1.1000000000000001</v>
      </c>
      <c r="I109" s="56">
        <v>1.1000000000000001</v>
      </c>
      <c r="J109" s="56">
        <v>1.1000000000000001</v>
      </c>
      <c r="K109" s="56">
        <v>1.1000000000000001</v>
      </c>
      <c r="L109" s="56">
        <v>1.1000000000000001</v>
      </c>
      <c r="M109" s="56">
        <v>1.1000000000000001</v>
      </c>
      <c r="O109" s="21"/>
      <c r="P109" s="21"/>
    </row>
    <row r="110" spans="1:16" x14ac:dyDescent="0.25">
      <c r="A110" s="78"/>
      <c r="B110" s="79"/>
      <c r="C110" s="79"/>
      <c r="D110" s="79"/>
      <c r="E110" s="79"/>
      <c r="F110" s="78"/>
      <c r="G110" s="78"/>
      <c r="H110" s="78"/>
      <c r="I110" s="78"/>
      <c r="J110" s="78"/>
      <c r="K110" s="78"/>
      <c r="L110" s="78"/>
      <c r="M110" s="78"/>
      <c r="O110" s="21"/>
      <c r="P110" s="21"/>
    </row>
    <row r="111" spans="1:16" x14ac:dyDescent="0.25">
      <c r="A111" s="78"/>
      <c r="B111" s="78"/>
      <c r="C111" s="78"/>
      <c r="D111" s="78"/>
      <c r="E111" s="78"/>
      <c r="F111" s="78"/>
      <c r="G111" s="78"/>
      <c r="H111" s="78"/>
      <c r="I111" s="78"/>
      <c r="J111" s="78"/>
      <c r="K111" s="78"/>
      <c r="L111" s="78"/>
      <c r="M111" s="78"/>
      <c r="O111" s="21"/>
      <c r="P111" s="21"/>
    </row>
    <row r="112" spans="1:16" x14ac:dyDescent="0.25">
      <c r="A112" s="78"/>
      <c r="B112" s="78"/>
      <c r="C112" s="78"/>
      <c r="D112" s="78"/>
      <c r="E112" s="78"/>
      <c r="F112" s="78"/>
      <c r="G112" s="78"/>
      <c r="H112" s="78"/>
      <c r="I112" s="78"/>
      <c r="J112" s="78"/>
      <c r="K112" s="78"/>
      <c r="L112" s="78"/>
      <c r="M112" s="78"/>
      <c r="O112" s="6"/>
      <c r="P112" s="6"/>
    </row>
    <row r="113" spans="1:16" x14ac:dyDescent="0.25">
      <c r="A113" s="78"/>
      <c r="B113" s="78"/>
      <c r="C113" s="78"/>
      <c r="D113" s="78"/>
      <c r="E113" s="78"/>
      <c r="F113" s="78"/>
      <c r="G113" s="78"/>
      <c r="H113" s="78"/>
      <c r="I113" s="78"/>
      <c r="J113" s="78"/>
      <c r="K113" s="78"/>
      <c r="L113" s="78"/>
      <c r="M113" s="78"/>
      <c r="O113" s="6"/>
      <c r="P113" s="6"/>
    </row>
    <row r="114" spans="1:16" x14ac:dyDescent="0.25">
      <c r="A114" s="78"/>
      <c r="B114" s="78"/>
      <c r="C114" s="78"/>
      <c r="D114" s="78"/>
      <c r="E114" s="78"/>
      <c r="F114" s="78"/>
      <c r="G114" s="78"/>
      <c r="H114" s="78"/>
      <c r="I114" s="78"/>
      <c r="J114" s="78"/>
      <c r="K114" s="80"/>
      <c r="L114" s="80"/>
      <c r="M114" s="78"/>
    </row>
    <row r="115" spans="1:16" x14ac:dyDescent="0.25">
      <c r="K115" s="6"/>
      <c r="L115" s="6"/>
    </row>
    <row r="116" spans="1:16" x14ac:dyDescent="0.25">
      <c r="K116" s="6"/>
      <c r="L116" s="6"/>
    </row>
    <row r="117" spans="1:16" x14ac:dyDescent="0.25">
      <c r="K117" s="6"/>
      <c r="L117" s="6"/>
    </row>
    <row r="118" spans="1:16" x14ac:dyDescent="0.25">
      <c r="K118" s="6"/>
      <c r="L118" s="6"/>
    </row>
    <row r="119" spans="1:16" x14ac:dyDescent="0.25">
      <c r="K119" s="6"/>
      <c r="L119" s="6"/>
    </row>
    <row r="120" spans="1:16" x14ac:dyDescent="0.25">
      <c r="K120" s="6"/>
      <c r="L120" s="6"/>
    </row>
    <row r="121" spans="1:16" x14ac:dyDescent="0.25">
      <c r="K121" s="6"/>
      <c r="L121" s="6"/>
    </row>
    <row r="122" spans="1:16" x14ac:dyDescent="0.25">
      <c r="K122" s="6"/>
      <c r="L122" s="6"/>
    </row>
    <row r="123" spans="1:16" ht="15.75" thickBot="1" x14ac:dyDescent="0.3">
      <c r="K123" s="6"/>
      <c r="L123" s="6"/>
    </row>
    <row r="124" spans="1:16" x14ac:dyDescent="0.25">
      <c r="B124" s="82" t="s">
        <v>58</v>
      </c>
      <c r="C124" s="75"/>
      <c r="D124" s="70"/>
      <c r="E124" s="70"/>
      <c r="K124" s="6"/>
      <c r="L124" s="6"/>
    </row>
    <row r="125" spans="1:16" x14ac:dyDescent="0.25">
      <c r="B125" s="71" t="s">
        <v>35</v>
      </c>
      <c r="C125" s="76">
        <v>2.6</v>
      </c>
      <c r="D125" s="76" t="s">
        <v>39</v>
      </c>
      <c r="E125" s="72"/>
    </row>
    <row r="126" spans="1:16" x14ac:dyDescent="0.25">
      <c r="B126" s="67" t="s">
        <v>36</v>
      </c>
      <c r="C126" s="5" t="s">
        <v>37</v>
      </c>
      <c r="D126" s="5" t="s">
        <v>40</v>
      </c>
      <c r="E126" s="68"/>
    </row>
    <row r="127" spans="1:16" ht="15.75" thickBot="1" x14ac:dyDescent="0.3">
      <c r="B127" s="73" t="s">
        <v>38</v>
      </c>
      <c r="C127" s="77">
        <v>1.0900000000000001</v>
      </c>
      <c r="D127" s="77" t="s">
        <v>56</v>
      </c>
      <c r="E127" s="74"/>
    </row>
  </sheetData>
  <pageMargins left="0.7" right="0.7" top="0.75" bottom="0.75" header="0.3" footer="0.3"/>
  <pageSetup orientation="portrait" r:id="rId1"/>
  <drawing r:id="rId2"/>
  <legacy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38807-388B-4432-A43C-471F6E8BEFBA}">
  <sheetPr>
    <tabColor rgb="FFFFFF00"/>
  </sheetPr>
  <dimension ref="A1:P214"/>
  <sheetViews>
    <sheetView showGridLines="0" zoomScale="85" zoomScaleNormal="85" workbookViewId="0">
      <selection activeCell="D88" sqref="D88"/>
    </sheetView>
  </sheetViews>
  <sheetFormatPr baseColWidth="10" defaultRowHeight="15" x14ac:dyDescent="0.25"/>
  <cols>
    <col min="1" max="1" width="44.85546875" customWidth="1"/>
    <col min="2" max="2" width="13.7109375" bestFit="1" customWidth="1"/>
    <col min="3" max="8" width="13.7109375" customWidth="1"/>
    <col min="9" max="9" width="13.5703125" customWidth="1"/>
    <col min="10" max="10" width="12.7109375" bestFit="1" customWidth="1"/>
    <col min="11" max="11" width="13.140625" customWidth="1"/>
    <col min="12" max="12" width="12.85546875" customWidth="1"/>
    <col min="13" max="13" width="12.140625" customWidth="1"/>
    <col min="14" max="15" width="12" bestFit="1" customWidth="1"/>
    <col min="16" max="16" width="12.5703125" bestFit="1" customWidth="1"/>
  </cols>
  <sheetData>
    <row r="1" spans="1:9" ht="24.75" customHeight="1" x14ac:dyDescent="0.35">
      <c r="A1" s="99" t="s">
        <v>26</v>
      </c>
      <c r="B1" s="100"/>
      <c r="C1" s="101"/>
      <c r="D1" s="100"/>
      <c r="E1" s="100"/>
      <c r="F1" s="100"/>
      <c r="G1" s="100"/>
      <c r="H1" s="100"/>
      <c r="I1" s="93"/>
    </row>
    <row r="2" spans="1:9" ht="19.5" customHeight="1" x14ac:dyDescent="0.25">
      <c r="A2" s="102" t="s">
        <v>25</v>
      </c>
      <c r="B2" s="100"/>
      <c r="C2" s="100"/>
      <c r="D2" s="100"/>
      <c r="E2" s="100"/>
      <c r="F2" s="100"/>
      <c r="G2" s="100"/>
      <c r="H2" s="100"/>
      <c r="I2" s="93"/>
    </row>
    <row r="3" spans="1:9" x14ac:dyDescent="0.25">
      <c r="A3" s="29"/>
      <c r="B3" s="29"/>
      <c r="C3" s="29"/>
      <c r="D3" s="29"/>
      <c r="E3" s="29"/>
      <c r="F3" s="29"/>
      <c r="G3" s="29"/>
      <c r="H3" s="29"/>
    </row>
    <row r="4" spans="1:9" x14ac:dyDescent="0.25">
      <c r="A4" s="29"/>
      <c r="B4" s="29"/>
      <c r="C4" s="29"/>
      <c r="D4" s="29"/>
      <c r="E4" s="29"/>
      <c r="F4" s="29"/>
      <c r="G4" s="29"/>
      <c r="H4" s="29"/>
    </row>
    <row r="5" spans="1:9" ht="15.75" x14ac:dyDescent="0.25">
      <c r="A5" s="30"/>
      <c r="B5" s="29"/>
      <c r="C5" s="29"/>
      <c r="D5" s="29"/>
      <c r="E5" s="29"/>
      <c r="F5" s="29"/>
      <c r="G5" s="31"/>
      <c r="H5" s="31"/>
    </row>
    <row r="6" spans="1:9" ht="15.75" x14ac:dyDescent="0.25">
      <c r="A6" s="32"/>
      <c r="B6" s="29"/>
      <c r="C6" s="29"/>
      <c r="D6" s="29"/>
      <c r="E6" s="29"/>
      <c r="F6" s="29"/>
      <c r="G6" s="33"/>
      <c r="H6" s="34"/>
    </row>
    <row r="7" spans="1:9" ht="15.75" x14ac:dyDescent="0.25">
      <c r="A7" s="32"/>
      <c r="B7" s="29"/>
      <c r="C7" s="29"/>
      <c r="D7" s="29"/>
      <c r="E7" s="29"/>
      <c r="F7" s="29"/>
      <c r="G7" s="33"/>
      <c r="H7" s="34"/>
    </row>
    <row r="8" spans="1:9" ht="15.75" x14ac:dyDescent="0.25">
      <c r="A8" s="32"/>
      <c r="B8" s="29"/>
      <c r="C8" s="29"/>
      <c r="D8" s="29"/>
      <c r="E8" s="29"/>
      <c r="F8" s="29"/>
      <c r="G8" s="33"/>
      <c r="H8" s="34"/>
    </row>
    <row r="9" spans="1:9" x14ac:dyDescent="0.25">
      <c r="A9" s="35"/>
      <c r="B9" s="29"/>
      <c r="C9" s="29"/>
      <c r="D9" s="29"/>
      <c r="E9" s="29"/>
      <c r="F9" s="29"/>
      <c r="G9" s="33"/>
      <c r="H9" s="34"/>
    </row>
    <row r="10" spans="1:9" x14ac:dyDescent="0.25">
      <c r="A10" s="29"/>
      <c r="B10" s="29"/>
      <c r="C10" s="29"/>
      <c r="D10" s="29"/>
      <c r="E10" s="29"/>
      <c r="F10" s="29"/>
      <c r="G10" s="33"/>
      <c r="H10" s="34"/>
    </row>
    <row r="11" spans="1:9" x14ac:dyDescent="0.25">
      <c r="A11" s="29"/>
      <c r="B11" s="29"/>
      <c r="C11" s="29"/>
      <c r="D11" s="29"/>
      <c r="E11" s="29"/>
      <c r="F11" s="29"/>
      <c r="G11" s="33"/>
      <c r="H11" s="34"/>
    </row>
    <row r="12" spans="1:9" x14ac:dyDescent="0.25">
      <c r="A12" s="2"/>
      <c r="B12" s="2"/>
      <c r="C12" s="2"/>
      <c r="D12" s="2"/>
      <c r="E12" s="2"/>
      <c r="F12" s="2"/>
      <c r="G12" s="36"/>
      <c r="H12" s="37"/>
    </row>
    <row r="13" spans="1:9" x14ac:dyDescent="0.25">
      <c r="G13" s="13"/>
      <c r="H13" s="14"/>
    </row>
    <row r="14" spans="1:9" ht="19.5" x14ac:dyDescent="0.25">
      <c r="A14" s="25" t="s">
        <v>9</v>
      </c>
      <c r="B14" s="118"/>
      <c r="C14" s="118"/>
      <c r="D14" s="118"/>
      <c r="E14" s="118"/>
    </row>
    <row r="15" spans="1:9" ht="18.75" customHeight="1" x14ac:dyDescent="0.25">
      <c r="A15" s="26" t="s">
        <v>61</v>
      </c>
    </row>
    <row r="16" spans="1:9" ht="15" customHeight="1" x14ac:dyDescent="0.25">
      <c r="A16" s="26"/>
    </row>
    <row r="17" spans="1:9" ht="15" customHeight="1" x14ac:dyDescent="0.25">
      <c r="A17" s="103" t="s">
        <v>74</v>
      </c>
      <c r="B17" s="23">
        <v>2018</v>
      </c>
      <c r="C17" s="23">
        <v>2019</v>
      </c>
      <c r="D17" s="23">
        <v>2020</v>
      </c>
      <c r="E17" s="23">
        <v>2021</v>
      </c>
      <c r="F17" s="88"/>
    </row>
    <row r="18" spans="1:9" ht="15" customHeight="1" x14ac:dyDescent="0.25">
      <c r="A18" s="45" t="s">
        <v>62</v>
      </c>
      <c r="B18" s="19">
        <v>2000</v>
      </c>
      <c r="C18" s="19">
        <v>8500</v>
      </c>
      <c r="D18" s="19">
        <v>0</v>
      </c>
      <c r="E18" s="19">
        <v>4900</v>
      </c>
      <c r="F18" s="97"/>
      <c r="G18" s="120"/>
      <c r="H18" s="6"/>
      <c r="I18" s="6"/>
    </row>
    <row r="19" spans="1:9" ht="15" customHeight="1" x14ac:dyDescent="0.25">
      <c r="A19" s="46" t="s">
        <v>63</v>
      </c>
      <c r="B19" s="19">
        <v>0</v>
      </c>
      <c r="C19" s="19">
        <v>0</v>
      </c>
      <c r="D19" s="19">
        <v>0</v>
      </c>
      <c r="E19" s="19">
        <v>0</v>
      </c>
      <c r="F19" s="97"/>
      <c r="G19" s="120"/>
      <c r="H19" s="6"/>
      <c r="I19" s="6"/>
    </row>
    <row r="20" spans="1:9" ht="15" customHeight="1" x14ac:dyDescent="0.25">
      <c r="A20" s="47" t="s">
        <v>64</v>
      </c>
      <c r="B20" s="19">
        <v>0</v>
      </c>
      <c r="C20" s="19">
        <v>0</v>
      </c>
      <c r="D20" s="19">
        <v>0</v>
      </c>
      <c r="E20" s="19">
        <v>0</v>
      </c>
      <c r="F20" s="97"/>
      <c r="G20" s="120"/>
      <c r="H20" s="6"/>
      <c r="I20" s="6"/>
    </row>
    <row r="21" spans="1:9" ht="15" customHeight="1" x14ac:dyDescent="0.25">
      <c r="A21" s="47" t="s">
        <v>65</v>
      </c>
      <c r="B21" s="19">
        <v>0</v>
      </c>
      <c r="C21" s="19">
        <v>0</v>
      </c>
      <c r="D21" s="19">
        <v>0</v>
      </c>
      <c r="E21" s="19">
        <v>0</v>
      </c>
      <c r="F21" s="97"/>
      <c r="G21" s="120"/>
      <c r="H21" s="6"/>
      <c r="I21" s="6"/>
    </row>
    <row r="22" spans="1:9" ht="15" customHeight="1" x14ac:dyDescent="0.25">
      <c r="A22" s="47" t="s">
        <v>75</v>
      </c>
      <c r="B22" s="19">
        <v>0</v>
      </c>
      <c r="C22" s="19">
        <v>0</v>
      </c>
      <c r="D22" s="19">
        <v>0</v>
      </c>
      <c r="E22" s="19">
        <v>0</v>
      </c>
      <c r="F22" s="97"/>
      <c r="G22" s="120"/>
      <c r="H22" s="6"/>
      <c r="I22" s="6"/>
    </row>
    <row r="23" spans="1:9" ht="15" customHeight="1" x14ac:dyDescent="0.25">
      <c r="A23" s="47" t="s">
        <v>66</v>
      </c>
      <c r="B23" s="19">
        <v>2000</v>
      </c>
      <c r="C23" s="19">
        <v>2700</v>
      </c>
      <c r="D23" s="19">
        <v>4150</v>
      </c>
      <c r="E23" s="19">
        <v>4300</v>
      </c>
      <c r="F23" s="97"/>
      <c r="G23" s="120"/>
      <c r="H23" s="6"/>
      <c r="I23" s="6"/>
    </row>
    <row r="24" spans="1:9" ht="15" customHeight="1" x14ac:dyDescent="0.25">
      <c r="A24" s="106" t="s">
        <v>80</v>
      </c>
      <c r="B24" s="107">
        <v>400</v>
      </c>
      <c r="C24" s="107">
        <v>580</v>
      </c>
      <c r="D24" s="107">
        <v>650</v>
      </c>
      <c r="E24" s="107">
        <v>720</v>
      </c>
      <c r="F24" s="97"/>
      <c r="G24" s="120"/>
      <c r="H24" s="6"/>
      <c r="I24" s="6"/>
    </row>
    <row r="25" spans="1:9" ht="15" customHeight="1" x14ac:dyDescent="0.25">
      <c r="A25" s="104" t="s">
        <v>74</v>
      </c>
      <c r="B25" s="105">
        <f>SUM(B7:B12,B18:B24)</f>
        <v>4400</v>
      </c>
      <c r="C25" s="105">
        <f t="shared" ref="C25:D25" si="0">SUM(C7:C12,C18:C24)</f>
        <v>11780</v>
      </c>
      <c r="D25" s="105">
        <f t="shared" si="0"/>
        <v>4800</v>
      </c>
      <c r="E25" s="105">
        <f>SUM(E7:E12,E18:E24)</f>
        <v>9920</v>
      </c>
      <c r="F25" s="121"/>
    </row>
    <row r="26" spans="1:9" ht="15" customHeight="1" x14ac:dyDescent="0.25">
      <c r="A26" s="16"/>
      <c r="B26" s="108"/>
      <c r="C26" s="108"/>
      <c r="D26" s="108"/>
      <c r="E26" s="108"/>
    </row>
    <row r="27" spans="1:9" ht="15" customHeight="1" x14ac:dyDescent="0.25">
      <c r="A27" s="26"/>
    </row>
    <row r="28" spans="1:9" ht="15" customHeight="1" x14ac:dyDescent="0.25">
      <c r="A28" s="103" t="s">
        <v>60</v>
      </c>
      <c r="B28" s="23">
        <v>2018</v>
      </c>
      <c r="C28" s="23">
        <v>2019</v>
      </c>
      <c r="D28" s="23">
        <v>2020</v>
      </c>
      <c r="E28" s="23">
        <v>2021</v>
      </c>
      <c r="F28" s="122"/>
    </row>
    <row r="29" spans="1:9" ht="15" customHeight="1" x14ac:dyDescent="0.25">
      <c r="A29" s="45" t="s">
        <v>67</v>
      </c>
      <c r="B29" s="19">
        <v>0</v>
      </c>
      <c r="C29" s="19">
        <v>0</v>
      </c>
      <c r="D29" s="19">
        <v>0</v>
      </c>
      <c r="E29" s="19">
        <v>0</v>
      </c>
      <c r="F29" s="123"/>
    </row>
    <row r="30" spans="1:9" ht="15" customHeight="1" x14ac:dyDescent="0.25">
      <c r="A30" s="46" t="s">
        <v>68</v>
      </c>
      <c r="B30" s="19">
        <v>0</v>
      </c>
      <c r="C30" s="19">
        <v>0</v>
      </c>
      <c r="D30" s="19">
        <v>0</v>
      </c>
      <c r="E30" s="19">
        <v>0</v>
      </c>
      <c r="F30" s="123"/>
    </row>
    <row r="31" spans="1:9" ht="15" customHeight="1" x14ac:dyDescent="0.25">
      <c r="A31" s="47" t="s">
        <v>69</v>
      </c>
      <c r="B31" s="19">
        <v>6000</v>
      </c>
      <c r="C31" s="19">
        <v>9500</v>
      </c>
      <c r="D31" s="19">
        <v>23200</v>
      </c>
      <c r="E31" s="19">
        <v>25400</v>
      </c>
      <c r="F31" s="123"/>
      <c r="G31" s="6"/>
      <c r="H31" s="6"/>
    </row>
    <row r="32" spans="1:9" ht="15" customHeight="1" x14ac:dyDescent="0.25">
      <c r="A32" s="47" t="s">
        <v>70</v>
      </c>
      <c r="B32" s="19">
        <v>13000</v>
      </c>
      <c r="C32" s="19">
        <v>14750</v>
      </c>
      <c r="D32" s="19">
        <v>34000</v>
      </c>
      <c r="E32" s="19">
        <v>47000</v>
      </c>
      <c r="F32" s="123"/>
      <c r="G32" s="6"/>
      <c r="H32" s="6"/>
    </row>
    <row r="33" spans="1:8" ht="15" customHeight="1" x14ac:dyDescent="0.25">
      <c r="A33" s="47" t="s">
        <v>71</v>
      </c>
      <c r="B33" s="19">
        <v>0</v>
      </c>
      <c r="C33" s="19">
        <v>0</v>
      </c>
      <c r="D33" s="19">
        <v>0</v>
      </c>
      <c r="E33" s="19">
        <v>0</v>
      </c>
      <c r="F33" s="123"/>
      <c r="G33" s="6"/>
      <c r="H33" s="6"/>
    </row>
    <row r="34" spans="1:8" ht="15" customHeight="1" x14ac:dyDescent="0.25">
      <c r="A34" s="47" t="s">
        <v>72</v>
      </c>
      <c r="B34" s="19">
        <v>0</v>
      </c>
      <c r="C34" s="19">
        <v>0</v>
      </c>
      <c r="D34" s="19">
        <v>5000</v>
      </c>
      <c r="E34" s="19">
        <v>15000</v>
      </c>
      <c r="F34" s="123"/>
      <c r="G34" s="6"/>
      <c r="H34" s="6"/>
    </row>
    <row r="35" spans="1:8" ht="15" customHeight="1" x14ac:dyDescent="0.25">
      <c r="A35" s="47" t="s">
        <v>73</v>
      </c>
      <c r="B35" s="19">
        <v>0</v>
      </c>
      <c r="C35" s="19">
        <v>0</v>
      </c>
      <c r="D35" s="19">
        <v>0</v>
      </c>
      <c r="E35" s="19">
        <v>0</v>
      </c>
      <c r="F35" s="123"/>
      <c r="G35" s="6"/>
      <c r="H35" s="6"/>
    </row>
    <row r="36" spans="1:8" ht="15" customHeight="1" x14ac:dyDescent="0.25">
      <c r="A36" s="104" t="s">
        <v>76</v>
      </c>
      <c r="B36" s="105">
        <f>SUM(B29:B35)</f>
        <v>19000</v>
      </c>
      <c r="C36" s="105">
        <f t="shared" ref="C36:D36" si="1">SUM(C29:C35)</f>
        <v>24250</v>
      </c>
      <c r="D36" s="105">
        <f t="shared" si="1"/>
        <v>62200</v>
      </c>
      <c r="E36" s="105">
        <f>SUM(E29:E35)</f>
        <v>87400</v>
      </c>
      <c r="F36" s="121"/>
    </row>
    <row r="37" spans="1:8" ht="15" customHeight="1" x14ac:dyDescent="0.25">
      <c r="A37" s="104" t="s">
        <v>8</v>
      </c>
      <c r="B37" s="105">
        <f>SUM(B25+B36)</f>
        <v>23400</v>
      </c>
      <c r="C37" s="105">
        <f t="shared" ref="C37:D37" si="2">SUM(C25+C36)</f>
        <v>36030</v>
      </c>
      <c r="D37" s="105">
        <f t="shared" si="2"/>
        <v>67000</v>
      </c>
      <c r="E37" s="105">
        <f>SUM(E25+E36)</f>
        <v>97320</v>
      </c>
      <c r="F37" s="121"/>
    </row>
    <row r="38" spans="1:8" ht="15" customHeight="1" x14ac:dyDescent="0.25">
      <c r="A38" s="26"/>
    </row>
    <row r="39" spans="1:8" ht="15" customHeight="1" x14ac:dyDescent="0.25">
      <c r="A39" s="26"/>
    </row>
    <row r="40" spans="1:8" ht="15" customHeight="1" x14ac:dyDescent="0.25">
      <c r="A40" s="26"/>
    </row>
    <row r="41" spans="1:8" ht="15" customHeight="1" x14ac:dyDescent="0.25">
      <c r="A41" s="114" t="s">
        <v>84</v>
      </c>
      <c r="B41" s="23">
        <v>2018</v>
      </c>
      <c r="C41" s="23">
        <v>2019</v>
      </c>
      <c r="D41" s="23">
        <v>2020</v>
      </c>
      <c r="E41" s="23">
        <v>2021</v>
      </c>
    </row>
    <row r="42" spans="1:8" ht="15" customHeight="1" x14ac:dyDescent="0.25">
      <c r="A42" s="45" t="s">
        <v>78</v>
      </c>
      <c r="B42" s="19">
        <v>0</v>
      </c>
      <c r="C42" s="19">
        <v>0</v>
      </c>
      <c r="D42" s="19">
        <v>0</v>
      </c>
      <c r="E42" s="19">
        <v>0</v>
      </c>
    </row>
    <row r="43" spans="1:8" ht="15" customHeight="1" x14ac:dyDescent="0.25">
      <c r="A43" s="46" t="s">
        <v>86</v>
      </c>
      <c r="B43" s="19">
        <v>0</v>
      </c>
      <c r="C43" s="19">
        <v>0</v>
      </c>
      <c r="D43" s="19">
        <v>13000</v>
      </c>
      <c r="E43" s="19">
        <v>0</v>
      </c>
    </row>
    <row r="44" spans="1:8" ht="15" customHeight="1" x14ac:dyDescent="0.25">
      <c r="A44" s="47" t="s">
        <v>79</v>
      </c>
      <c r="B44" s="19">
        <v>0</v>
      </c>
      <c r="C44" s="19">
        <v>0</v>
      </c>
      <c r="D44" s="19">
        <v>0</v>
      </c>
      <c r="E44" s="19">
        <v>0</v>
      </c>
    </row>
    <row r="45" spans="1:8" ht="15" customHeight="1" x14ac:dyDescent="0.25">
      <c r="A45" s="47" t="s">
        <v>81</v>
      </c>
      <c r="B45" s="19">
        <v>0</v>
      </c>
      <c r="C45" s="19">
        <v>0</v>
      </c>
      <c r="D45" s="19">
        <v>0</v>
      </c>
      <c r="E45" s="19">
        <v>0</v>
      </c>
    </row>
    <row r="46" spans="1:8" ht="15" customHeight="1" x14ac:dyDescent="0.25">
      <c r="A46" s="47" t="s">
        <v>82</v>
      </c>
      <c r="B46" s="19">
        <v>0</v>
      </c>
      <c r="C46" s="19">
        <v>0</v>
      </c>
      <c r="D46" s="19">
        <v>0</v>
      </c>
      <c r="E46" s="19">
        <v>0</v>
      </c>
    </row>
    <row r="47" spans="1:8" ht="15" customHeight="1" x14ac:dyDescent="0.25">
      <c r="A47" s="104" t="s">
        <v>84</v>
      </c>
      <c r="B47" s="105">
        <f>SUM(B42:B46)</f>
        <v>0</v>
      </c>
      <c r="C47" s="105">
        <f t="shared" ref="C47:E47" si="3">SUM(C42:C46)</f>
        <v>0</v>
      </c>
      <c r="D47" s="105">
        <f t="shared" si="3"/>
        <v>13000</v>
      </c>
      <c r="E47" s="105">
        <f t="shared" si="3"/>
        <v>0</v>
      </c>
    </row>
    <row r="48" spans="1:8" ht="15" customHeight="1" x14ac:dyDescent="0.25">
      <c r="A48" s="111"/>
      <c r="B48" s="7"/>
      <c r="C48" s="7"/>
      <c r="D48" s="7"/>
      <c r="E48" s="7"/>
    </row>
    <row r="49" spans="1:7" ht="15" customHeight="1" x14ac:dyDescent="0.25">
      <c r="A49" s="8"/>
      <c r="B49" s="7"/>
      <c r="C49" s="7"/>
      <c r="D49" s="7"/>
      <c r="E49" s="7"/>
    </row>
    <row r="50" spans="1:7" ht="15" customHeight="1" x14ac:dyDescent="0.25">
      <c r="A50" s="114" t="s">
        <v>85</v>
      </c>
      <c r="B50" s="112">
        <v>2018</v>
      </c>
      <c r="C50" s="23">
        <v>2019</v>
      </c>
      <c r="D50" s="23">
        <v>2020</v>
      </c>
      <c r="E50" s="23">
        <v>2021</v>
      </c>
    </row>
    <row r="51" spans="1:7" ht="15" customHeight="1" x14ac:dyDescent="0.25">
      <c r="A51" s="45" t="s">
        <v>87</v>
      </c>
      <c r="B51" s="113">
        <v>0</v>
      </c>
      <c r="C51" s="19">
        <v>0</v>
      </c>
      <c r="D51" s="19">
        <v>55000</v>
      </c>
      <c r="E51" s="19">
        <v>42000</v>
      </c>
      <c r="F51" s="6"/>
      <c r="G51" s="6"/>
    </row>
    <row r="52" spans="1:7" ht="15" customHeight="1" x14ac:dyDescent="0.25">
      <c r="A52" s="46" t="s">
        <v>88</v>
      </c>
      <c r="B52" s="19">
        <v>0</v>
      </c>
      <c r="C52" s="19">
        <v>0</v>
      </c>
      <c r="D52" s="19">
        <v>0</v>
      </c>
      <c r="E52" s="19">
        <v>0</v>
      </c>
    </row>
    <row r="53" spans="1:7" ht="15" customHeight="1" x14ac:dyDescent="0.25">
      <c r="A53" s="47" t="s">
        <v>89</v>
      </c>
      <c r="B53" s="19">
        <v>0</v>
      </c>
      <c r="C53" s="19">
        <v>0</v>
      </c>
      <c r="D53" s="19">
        <v>0</v>
      </c>
      <c r="E53" s="19">
        <v>0</v>
      </c>
    </row>
    <row r="54" spans="1:7" ht="15" customHeight="1" x14ac:dyDescent="0.25">
      <c r="A54" s="104" t="s">
        <v>85</v>
      </c>
      <c r="B54" s="105">
        <f>SUM(B51:B53)</f>
        <v>0</v>
      </c>
      <c r="C54" s="105">
        <f t="shared" ref="C54:E54" si="4">SUM(C51:C53)</f>
        <v>0</v>
      </c>
      <c r="D54" s="105">
        <f t="shared" si="4"/>
        <v>55000</v>
      </c>
      <c r="E54" s="105">
        <f t="shared" si="4"/>
        <v>42000</v>
      </c>
    </row>
    <row r="55" spans="1:7" ht="15" customHeight="1" x14ac:dyDescent="0.25">
      <c r="A55" s="104" t="s">
        <v>83</v>
      </c>
      <c r="B55" s="105">
        <f>SUM(B47+B54)</f>
        <v>0</v>
      </c>
      <c r="C55" s="105">
        <f t="shared" ref="C55:E55" si="5">SUM(C47+C54)</f>
        <v>0</v>
      </c>
      <c r="D55" s="105">
        <f t="shared" si="5"/>
        <v>68000</v>
      </c>
      <c r="E55" s="105">
        <f t="shared" si="5"/>
        <v>42000</v>
      </c>
    </row>
    <row r="56" spans="1:7" ht="15" customHeight="1" x14ac:dyDescent="0.25">
      <c r="A56" s="8"/>
      <c r="B56" s="7"/>
      <c r="C56" s="7"/>
      <c r="D56" s="7"/>
      <c r="E56" s="7"/>
    </row>
    <row r="57" spans="1:7" ht="15" customHeight="1" x14ac:dyDescent="0.25">
      <c r="A57" s="8"/>
      <c r="B57" s="7"/>
      <c r="C57" s="7"/>
      <c r="D57" s="7"/>
      <c r="E57" s="7"/>
    </row>
    <row r="58" spans="1:7" ht="15" customHeight="1" x14ac:dyDescent="0.25">
      <c r="A58" s="26"/>
    </row>
    <row r="59" spans="1:7" ht="15" customHeight="1" x14ac:dyDescent="0.25">
      <c r="A59" s="115" t="s">
        <v>77</v>
      </c>
      <c r="B59" s="23">
        <v>2018</v>
      </c>
      <c r="C59" s="23">
        <v>2019</v>
      </c>
      <c r="D59" s="23">
        <v>2020</v>
      </c>
      <c r="E59" s="23">
        <v>2021</v>
      </c>
    </row>
    <row r="60" spans="1:7" ht="15" customHeight="1" x14ac:dyDescent="0.25">
      <c r="A60" s="48" t="s">
        <v>10</v>
      </c>
      <c r="B60" s="19">
        <v>2500</v>
      </c>
      <c r="C60" s="19">
        <v>4000</v>
      </c>
      <c r="D60" s="19">
        <v>14100</v>
      </c>
      <c r="E60" s="19">
        <v>16850</v>
      </c>
    </row>
    <row r="61" spans="1:7" ht="15" customHeight="1" x14ac:dyDescent="0.25">
      <c r="A61" s="48" t="s">
        <v>11</v>
      </c>
      <c r="B61" s="19">
        <v>3200</v>
      </c>
      <c r="C61" s="19">
        <v>4900</v>
      </c>
      <c r="D61" s="19">
        <v>15400</v>
      </c>
      <c r="E61" s="19">
        <v>18750</v>
      </c>
      <c r="F61" s="97"/>
      <c r="G61" s="6"/>
    </row>
    <row r="62" spans="1:7" ht="15" customHeight="1" x14ac:dyDescent="0.25">
      <c r="A62" s="47" t="s">
        <v>90</v>
      </c>
      <c r="B62" s="19">
        <f>B37-B55</f>
        <v>23400</v>
      </c>
      <c r="C62" s="19">
        <f t="shared" ref="C62:E62" si="6">C37-C55</f>
        <v>36030</v>
      </c>
      <c r="D62" s="19">
        <f t="shared" si="6"/>
        <v>-1000</v>
      </c>
      <c r="E62" s="19">
        <f t="shared" si="6"/>
        <v>55320</v>
      </c>
    </row>
    <row r="63" spans="1:7" ht="15" customHeight="1" x14ac:dyDescent="0.25">
      <c r="A63" s="26"/>
    </row>
    <row r="64" spans="1:7" ht="12.75" customHeight="1" x14ac:dyDescent="0.25">
      <c r="A64" s="26"/>
    </row>
    <row r="65" spans="1:12" x14ac:dyDescent="0.25">
      <c r="A65" s="8"/>
      <c r="B65" s="7"/>
      <c r="C65" s="7"/>
      <c r="D65" s="7"/>
      <c r="E65" s="7"/>
      <c r="F65" s="7"/>
      <c r="G65" s="7"/>
      <c r="H65" s="7"/>
      <c r="I65" s="9"/>
    </row>
    <row r="66" spans="1:12" x14ac:dyDescent="0.25">
      <c r="B66" s="6"/>
      <c r="C66" s="6"/>
      <c r="D66" s="6"/>
      <c r="E66" s="6"/>
      <c r="F66" s="6"/>
      <c r="G66" s="6"/>
      <c r="K66" s="7"/>
      <c r="L66" s="7"/>
    </row>
    <row r="67" spans="1:12" ht="16.5" customHeight="1" x14ac:dyDescent="0.25">
      <c r="A67" s="39" t="s">
        <v>42</v>
      </c>
      <c r="B67" s="6"/>
      <c r="C67" s="6"/>
      <c r="D67" s="6"/>
      <c r="E67" s="6"/>
      <c r="F67" s="6"/>
      <c r="G67" s="6"/>
      <c r="K67" s="9"/>
      <c r="L67" s="9"/>
    </row>
    <row r="68" spans="1:12" ht="18.75" customHeight="1" x14ac:dyDescent="0.25">
      <c r="A68" s="28" t="s">
        <v>28</v>
      </c>
      <c r="K68" s="10"/>
      <c r="L68" s="10"/>
    </row>
    <row r="69" spans="1:12" ht="15.75" customHeight="1" x14ac:dyDescent="0.25">
      <c r="K69" s="7"/>
      <c r="L69" s="7"/>
    </row>
    <row r="70" spans="1:12" x14ac:dyDescent="0.25">
      <c r="A70" s="38"/>
      <c r="B70" s="24">
        <f>IF(B59=0,"",B59)</f>
        <v>2018</v>
      </c>
      <c r="C70" s="24">
        <f t="shared" ref="C70:E70" si="7">IF(C59=0,"",C59)</f>
        <v>2019</v>
      </c>
      <c r="D70" s="24">
        <f t="shared" si="7"/>
        <v>2020</v>
      </c>
      <c r="E70" s="24">
        <f t="shared" si="7"/>
        <v>2021</v>
      </c>
      <c r="F70" s="85"/>
      <c r="G70" s="85"/>
      <c r="I70" s="85"/>
      <c r="K70" s="11"/>
      <c r="L70" s="11"/>
    </row>
    <row r="71" spans="1:12" x14ac:dyDescent="0.25">
      <c r="A71" s="27" t="s">
        <v>17</v>
      </c>
      <c r="B71" s="57">
        <f>IFERROR((B25-B47)/B37,"")</f>
        <v>0.18803418803418803</v>
      </c>
      <c r="C71" s="57">
        <f t="shared" ref="C71:E71" si="8">IFERROR((C25-C47)/C37,"")</f>
        <v>0.32694976408548432</v>
      </c>
      <c r="D71" s="57">
        <f t="shared" si="8"/>
        <v>-0.12238805970149254</v>
      </c>
      <c r="E71" s="57">
        <f t="shared" si="8"/>
        <v>0.10193177147554459</v>
      </c>
      <c r="F71" s="40" t="s">
        <v>0</v>
      </c>
      <c r="G71" s="87"/>
      <c r="I71" s="87"/>
      <c r="K71" s="6"/>
      <c r="L71" s="6"/>
    </row>
    <row r="72" spans="1:12" x14ac:dyDescent="0.25">
      <c r="A72" s="17" t="s">
        <v>16</v>
      </c>
      <c r="B72" s="57">
        <f>IFERROR(B60/B37,"")</f>
        <v>0.10683760683760683</v>
      </c>
      <c r="C72" s="57">
        <f>IFERROR(C60/C37,"")</f>
        <v>0.11101859561476547</v>
      </c>
      <c r="D72" s="57">
        <f>IFERROR(D60/D37,"")</f>
        <v>0.21044776119402986</v>
      </c>
      <c r="E72" s="57">
        <f>IFERROR(E60/E37,"")</f>
        <v>0.17314015618577888</v>
      </c>
      <c r="F72" s="40" t="s">
        <v>1</v>
      </c>
      <c r="G72" s="87"/>
      <c r="I72" s="87"/>
      <c r="K72" s="12"/>
      <c r="L72" s="12"/>
    </row>
    <row r="73" spans="1:12" x14ac:dyDescent="0.25">
      <c r="A73" s="17" t="s">
        <v>18</v>
      </c>
      <c r="B73" s="57">
        <f>IFERROR(B61/B37,"")</f>
        <v>0.13675213675213677</v>
      </c>
      <c r="C73" s="57">
        <f>IFERROR(C61/C37,"")</f>
        <v>0.13599777962808771</v>
      </c>
      <c r="D73" s="57">
        <f>IFERROR(D61/D37,"")</f>
        <v>0.2298507462686567</v>
      </c>
      <c r="E73" s="57">
        <f>IFERROR(E61/E37,"")</f>
        <v>0.19266337854500618</v>
      </c>
      <c r="F73" s="40" t="s">
        <v>2</v>
      </c>
      <c r="G73" s="87"/>
      <c r="I73" s="87"/>
      <c r="K73" s="12"/>
      <c r="L73" s="12"/>
    </row>
    <row r="74" spans="1:12" ht="15.75" thickBot="1" x14ac:dyDescent="0.3">
      <c r="A74" s="53" t="s">
        <v>19</v>
      </c>
      <c r="B74" s="81" t="str">
        <f>IFERROR(B62/B55,"")</f>
        <v/>
      </c>
      <c r="C74" s="81" t="str">
        <f t="shared" ref="C74:E74" si="9">IFERROR(C62/C55,"")</f>
        <v/>
      </c>
      <c r="D74" s="81">
        <f t="shared" si="9"/>
        <v>-1.4705882352941176E-2</v>
      </c>
      <c r="E74" s="81">
        <f t="shared" si="9"/>
        <v>1.3171428571428572</v>
      </c>
      <c r="F74" s="40" t="s">
        <v>3</v>
      </c>
      <c r="G74" s="87"/>
      <c r="I74" s="87"/>
      <c r="K74" s="12"/>
      <c r="L74" s="12"/>
    </row>
    <row r="75" spans="1:12" x14ac:dyDescent="0.25">
      <c r="K75" s="12"/>
      <c r="L75" s="12"/>
    </row>
    <row r="76" spans="1:12" x14ac:dyDescent="0.25">
      <c r="K76" s="12"/>
      <c r="L76" s="12"/>
    </row>
    <row r="77" spans="1:12" x14ac:dyDescent="0.25">
      <c r="K77" s="12"/>
      <c r="L77" s="12"/>
    </row>
    <row r="78" spans="1:12" x14ac:dyDescent="0.25">
      <c r="K78" s="12"/>
      <c r="L78" s="12"/>
    </row>
    <row r="79" spans="1:12" ht="16.5" customHeight="1" x14ac:dyDescent="0.25">
      <c r="A79" s="39" t="s">
        <v>20</v>
      </c>
      <c r="B79" s="6"/>
      <c r="C79" s="6"/>
      <c r="D79" s="6"/>
      <c r="E79" s="6"/>
      <c r="K79" s="9"/>
      <c r="L79" s="9"/>
    </row>
    <row r="80" spans="1:12" ht="18.75" customHeight="1" x14ac:dyDescent="0.25">
      <c r="A80" s="28" t="s">
        <v>31</v>
      </c>
      <c r="D80" s="60" t="s">
        <v>0</v>
      </c>
      <c r="E80" s="61" t="s">
        <v>1</v>
      </c>
      <c r="F80" s="61" t="s">
        <v>2</v>
      </c>
      <c r="G80" s="62" t="s">
        <v>3</v>
      </c>
      <c r="K80" s="10"/>
      <c r="L80" s="10"/>
    </row>
    <row r="81" spans="1:12" ht="18.75" customHeight="1" x14ac:dyDescent="0.25">
      <c r="A81" s="28"/>
      <c r="D81" s="63">
        <v>6.56</v>
      </c>
      <c r="E81" s="64">
        <v>3.26</v>
      </c>
      <c r="F81" s="64">
        <v>6.72</v>
      </c>
      <c r="G81" s="65">
        <v>1.05</v>
      </c>
      <c r="K81" s="10"/>
      <c r="L81" s="10"/>
    </row>
    <row r="82" spans="1:12" ht="15.75" customHeight="1" x14ac:dyDescent="0.25">
      <c r="K82" s="7"/>
      <c r="L82" s="7"/>
    </row>
    <row r="83" spans="1:12" x14ac:dyDescent="0.25">
      <c r="A83" s="38"/>
      <c r="B83" s="24">
        <f>IF(B59=0,"",B59)</f>
        <v>2018</v>
      </c>
      <c r="C83" s="24">
        <f t="shared" ref="C83:E83" si="10">IF(C59=0,"",C59)</f>
        <v>2019</v>
      </c>
      <c r="D83" s="24">
        <f t="shared" si="10"/>
        <v>2020</v>
      </c>
      <c r="E83" s="24">
        <f t="shared" si="10"/>
        <v>2021</v>
      </c>
      <c r="F83" s="88"/>
      <c r="G83" s="85"/>
      <c r="H83" s="85"/>
      <c r="I83" s="85"/>
      <c r="K83" s="11"/>
      <c r="L83" s="11"/>
    </row>
    <row r="84" spans="1:12" x14ac:dyDescent="0.25">
      <c r="A84" s="45" t="s">
        <v>22</v>
      </c>
      <c r="B84" s="57">
        <f>IFERROR(B71*Tabla29[X1],"")</f>
        <v>1.2335042735042734</v>
      </c>
      <c r="C84" s="57">
        <f>IFERROR(C71*Tabla29[X1],"")</f>
        <v>2.1447904524007768</v>
      </c>
      <c r="D84" s="57">
        <f>IFERROR(D71*Tabla29[X1],"")</f>
        <v>-0.80286567164179101</v>
      </c>
      <c r="E84" s="57">
        <f>IFERROR(E71*Tabla29[X1],"")</f>
        <v>0.66867242087957246</v>
      </c>
      <c r="F84" s="40" t="s">
        <v>0</v>
      </c>
      <c r="G84" s="87"/>
      <c r="I84" s="87"/>
      <c r="K84" s="6"/>
      <c r="L84" s="6"/>
    </row>
    <row r="85" spans="1:12" x14ac:dyDescent="0.25">
      <c r="A85" s="47" t="s">
        <v>21</v>
      </c>
      <c r="B85" s="66">
        <f>IFERROR(B72*Tabla29[X1],"")</f>
        <v>0.70085470085470081</v>
      </c>
      <c r="C85" s="57">
        <f>IFERROR(C72*Tabla29[X2],"")</f>
        <v>0.36192062170413541</v>
      </c>
      <c r="D85" s="57">
        <f>IFERROR(D72*Tabla29[X2],"")</f>
        <v>0.68605970149253725</v>
      </c>
      <c r="E85" s="57">
        <f>IFERROR(E72*Tabla29[X2],"")</f>
        <v>0.56443690916563916</v>
      </c>
      <c r="F85" s="40" t="s">
        <v>1</v>
      </c>
      <c r="G85" s="87"/>
      <c r="I85" s="87"/>
      <c r="K85" s="12"/>
      <c r="L85" s="12"/>
    </row>
    <row r="86" spans="1:12" x14ac:dyDescent="0.25">
      <c r="A86" s="47" t="s">
        <v>23</v>
      </c>
      <c r="B86" s="57">
        <f>IFERROR(B73*Tabla29[X3],"")</f>
        <v>0.91897435897435908</v>
      </c>
      <c r="C86" s="57">
        <f>IFERROR(C73*Tabla29[X3],"")</f>
        <v>0.91390507910074936</v>
      </c>
      <c r="D86" s="57">
        <f>IFERROR(D73*Tabla29[X3],"")</f>
        <v>1.5445970149253729</v>
      </c>
      <c r="E86" s="57">
        <f>IFERROR(E73*Tabla29[X3],"")</f>
        <v>1.2946979038224415</v>
      </c>
      <c r="F86" s="40" t="s">
        <v>2</v>
      </c>
      <c r="G86" s="87"/>
      <c r="I86" s="87"/>
      <c r="K86" s="12"/>
      <c r="L86" s="12"/>
    </row>
    <row r="87" spans="1:12" ht="15.75" thickBot="1" x14ac:dyDescent="0.3">
      <c r="A87" s="48" t="s">
        <v>24</v>
      </c>
      <c r="B87" s="58" t="str">
        <f>IFERROR(B74*Tabla29[X4],"")</f>
        <v/>
      </c>
      <c r="C87" s="58" t="str">
        <f>IFERROR(C74*Tabla29[X4],"")</f>
        <v/>
      </c>
      <c r="D87" s="58">
        <f>IFERROR(D74*Tabla29[X4],"")</f>
        <v>-1.5441176470588236E-2</v>
      </c>
      <c r="E87" s="58">
        <f>IFERROR(E74*Tabla29[X4],"")</f>
        <v>1.383</v>
      </c>
      <c r="F87" s="40" t="s">
        <v>3</v>
      </c>
      <c r="G87" s="87"/>
      <c r="I87" s="87"/>
      <c r="K87" s="96"/>
      <c r="L87" s="96"/>
    </row>
    <row r="88" spans="1:12" ht="18" customHeight="1" thickBot="1" x14ac:dyDescent="0.3">
      <c r="A88" s="49" t="s">
        <v>29</v>
      </c>
      <c r="B88" s="59">
        <f>IF(B70=0,"",(SUM(B84:B87)))</f>
        <v>2.8533333333333335</v>
      </c>
      <c r="C88" s="59">
        <f t="shared" ref="C88:E88" si="11">IF(C70=0,"",(SUM(C84:C87)))</f>
        <v>3.4206161532056614</v>
      </c>
      <c r="D88" s="59">
        <f t="shared" si="11"/>
        <v>1.4123498683055311</v>
      </c>
      <c r="E88" s="59">
        <f t="shared" si="11"/>
        <v>3.9108072338676534</v>
      </c>
      <c r="F88" s="91"/>
      <c r="G88" s="92"/>
      <c r="H88" s="92"/>
      <c r="I88" s="92"/>
      <c r="K88" s="96"/>
      <c r="L88" s="96"/>
    </row>
    <row r="89" spans="1:12" x14ac:dyDescent="0.25">
      <c r="A89" s="94" t="s">
        <v>32</v>
      </c>
      <c r="B89" s="55">
        <v>2.6</v>
      </c>
      <c r="C89" s="55">
        <v>2.6</v>
      </c>
      <c r="D89" s="55">
        <v>2.6</v>
      </c>
      <c r="E89" s="55">
        <v>2.6</v>
      </c>
      <c r="F89" s="79"/>
      <c r="G89" s="79"/>
      <c r="H89" s="79"/>
      <c r="I89" s="79"/>
      <c r="K89" s="21"/>
      <c r="L89" s="21"/>
    </row>
    <row r="90" spans="1:12" ht="15.75" thickBot="1" x14ac:dyDescent="0.3">
      <c r="A90" s="95" t="s">
        <v>33</v>
      </c>
      <c r="B90" s="56">
        <v>1.1000000000000001</v>
      </c>
      <c r="C90" s="56">
        <v>1.1000000000000001</v>
      </c>
      <c r="D90" s="56">
        <v>1.1000000000000001</v>
      </c>
      <c r="E90" s="56">
        <v>1.1000000000000001</v>
      </c>
      <c r="F90" s="79"/>
      <c r="G90" s="79"/>
      <c r="H90" s="79"/>
      <c r="I90" s="79"/>
      <c r="K90" s="21"/>
      <c r="L90" s="21"/>
    </row>
    <row r="91" spans="1:12" x14ac:dyDescent="0.25">
      <c r="A91" s="78"/>
      <c r="B91" s="79"/>
      <c r="C91" s="79"/>
      <c r="D91" s="79"/>
      <c r="E91" s="82" t="s">
        <v>34</v>
      </c>
      <c r="F91" s="124"/>
      <c r="G91" s="125"/>
      <c r="H91" s="90"/>
      <c r="K91" s="21"/>
      <c r="L91" s="21"/>
    </row>
    <row r="92" spans="1:12" x14ac:dyDescent="0.25">
      <c r="E92" s="71" t="s">
        <v>35</v>
      </c>
      <c r="F92" s="76">
        <v>2.6</v>
      </c>
      <c r="G92" s="76" t="s">
        <v>39</v>
      </c>
      <c r="H92" s="72"/>
      <c r="K92" s="21"/>
      <c r="L92" s="21"/>
    </row>
    <row r="93" spans="1:12" x14ac:dyDescent="0.25">
      <c r="E93" s="67" t="s">
        <v>36</v>
      </c>
      <c r="F93" s="5" t="s">
        <v>37</v>
      </c>
      <c r="G93" s="5" t="s">
        <v>40</v>
      </c>
      <c r="H93" s="68"/>
      <c r="K93" s="6"/>
      <c r="L93" s="6"/>
    </row>
    <row r="94" spans="1:12" ht="15.75" thickBot="1" x14ac:dyDescent="0.3">
      <c r="E94" s="73" t="s">
        <v>38</v>
      </c>
      <c r="F94" s="77">
        <v>1.0900000000000001</v>
      </c>
      <c r="G94" s="77" t="s">
        <v>41</v>
      </c>
      <c r="H94" s="74"/>
      <c r="K94" s="6"/>
      <c r="L94" s="6"/>
    </row>
    <row r="95" spans="1:12" x14ac:dyDescent="0.25">
      <c r="K95" s="6"/>
      <c r="L95" s="6"/>
    </row>
    <row r="96" spans="1:12" x14ac:dyDescent="0.25">
      <c r="K96" s="6"/>
      <c r="L96" s="6"/>
    </row>
    <row r="97" spans="1:13" x14ac:dyDescent="0.25">
      <c r="K97" s="6"/>
      <c r="L97" s="6"/>
    </row>
    <row r="98" spans="1:13" x14ac:dyDescent="0.25">
      <c r="K98" s="6"/>
      <c r="L98" s="6"/>
    </row>
    <row r="99" spans="1:13" x14ac:dyDescent="0.25">
      <c r="K99" s="6"/>
      <c r="L99" s="6"/>
    </row>
    <row r="100" spans="1:13" x14ac:dyDescent="0.25">
      <c r="K100" s="6"/>
      <c r="L100" s="6"/>
    </row>
    <row r="101" spans="1:13" x14ac:dyDescent="0.25">
      <c r="K101" s="6"/>
      <c r="L101" s="6"/>
    </row>
    <row r="102" spans="1:13" x14ac:dyDescent="0.25">
      <c r="K102" s="6"/>
      <c r="L102" s="6"/>
    </row>
    <row r="103" spans="1:13" x14ac:dyDescent="0.25">
      <c r="K103" s="6"/>
      <c r="L103" s="6"/>
    </row>
    <row r="104" spans="1:13" x14ac:dyDescent="0.25">
      <c r="K104" s="6"/>
      <c r="L104" s="6"/>
    </row>
    <row r="105" spans="1:13" x14ac:dyDescent="0.25">
      <c r="K105" s="6"/>
      <c r="L105" s="6"/>
    </row>
    <row r="106" spans="1:13" ht="15.75" thickBot="1" x14ac:dyDescent="0.3">
      <c r="A106" s="22"/>
      <c r="B106" s="22"/>
      <c r="C106" s="22"/>
      <c r="D106" s="22"/>
      <c r="E106" s="22"/>
      <c r="F106" s="22"/>
      <c r="G106" s="22"/>
      <c r="H106" s="22"/>
      <c r="I106" s="22"/>
      <c r="J106" s="22"/>
      <c r="K106" s="22"/>
      <c r="L106" s="22"/>
      <c r="M106" s="22"/>
    </row>
    <row r="110" spans="1:13" ht="19.5" x14ac:dyDescent="0.25">
      <c r="A110" s="83" t="s">
        <v>43</v>
      </c>
      <c r="B110" s="119"/>
      <c r="C110" s="119"/>
      <c r="D110" s="119"/>
      <c r="E110" s="119"/>
    </row>
    <row r="111" spans="1:13" x14ac:dyDescent="0.25">
      <c r="A111" s="26" t="s">
        <v>91</v>
      </c>
    </row>
    <row r="112" spans="1:13" x14ac:dyDescent="0.25">
      <c r="A112" s="26"/>
    </row>
    <row r="113" spans="1:13" ht="15.75" x14ac:dyDescent="0.25">
      <c r="A113" s="103" t="s">
        <v>74</v>
      </c>
      <c r="B113" s="23" t="s">
        <v>92</v>
      </c>
      <c r="C113" s="23" t="s">
        <v>93</v>
      </c>
      <c r="D113" s="23" t="s">
        <v>4</v>
      </c>
      <c r="E113" s="23" t="s">
        <v>5</v>
      </c>
      <c r="F113" s="23" t="s">
        <v>6</v>
      </c>
      <c r="G113" s="23" t="s">
        <v>7</v>
      </c>
      <c r="H113" s="23" t="s">
        <v>94</v>
      </c>
      <c r="I113" s="23" t="s">
        <v>95</v>
      </c>
      <c r="J113" s="23" t="s">
        <v>96</v>
      </c>
      <c r="K113" s="23" t="s">
        <v>97</v>
      </c>
      <c r="L113" s="88"/>
      <c r="M113" s="85"/>
    </row>
    <row r="114" spans="1:13" x14ac:dyDescent="0.25">
      <c r="A114" s="45" t="s">
        <v>62</v>
      </c>
      <c r="B114" s="19">
        <f>E18+400</f>
        <v>5300</v>
      </c>
      <c r="C114" s="19">
        <v>5300</v>
      </c>
      <c r="D114" s="19">
        <v>6000</v>
      </c>
      <c r="E114" s="19">
        <v>6000</v>
      </c>
      <c r="F114" s="19">
        <v>6800</v>
      </c>
      <c r="G114" s="19">
        <v>6800</v>
      </c>
      <c r="H114" s="19">
        <v>7700</v>
      </c>
      <c r="I114" s="19">
        <v>7700</v>
      </c>
      <c r="J114" s="19">
        <v>8400</v>
      </c>
      <c r="K114" s="19">
        <v>8400</v>
      </c>
      <c r="L114" s="97"/>
      <c r="M114" s="7"/>
    </row>
    <row r="115" spans="1:13" x14ac:dyDescent="0.25">
      <c r="A115" s="46" t="s">
        <v>63</v>
      </c>
      <c r="B115" s="19">
        <v>0</v>
      </c>
      <c r="C115" s="19">
        <v>0</v>
      </c>
      <c r="D115" s="19">
        <v>0</v>
      </c>
      <c r="E115" s="19">
        <v>0</v>
      </c>
      <c r="F115" s="19">
        <v>0</v>
      </c>
      <c r="G115" s="19">
        <v>0</v>
      </c>
      <c r="H115" s="19">
        <v>0</v>
      </c>
      <c r="I115" s="19">
        <v>0</v>
      </c>
      <c r="J115" s="19">
        <v>0</v>
      </c>
      <c r="K115" s="19">
        <v>0</v>
      </c>
      <c r="L115" s="97"/>
      <c r="M115" s="7"/>
    </row>
    <row r="116" spans="1:13" x14ac:dyDescent="0.25">
      <c r="A116" s="47" t="s">
        <v>64</v>
      </c>
      <c r="B116" s="19">
        <v>0</v>
      </c>
      <c r="C116" s="19">
        <v>0</v>
      </c>
      <c r="D116" s="19">
        <v>0</v>
      </c>
      <c r="E116" s="19">
        <v>0</v>
      </c>
      <c r="F116" s="19">
        <v>0</v>
      </c>
      <c r="G116" s="19">
        <v>0</v>
      </c>
      <c r="H116" s="19">
        <v>0</v>
      </c>
      <c r="I116" s="19">
        <v>0</v>
      </c>
      <c r="J116" s="19">
        <v>0</v>
      </c>
      <c r="K116" s="19">
        <v>0</v>
      </c>
      <c r="L116" s="97"/>
      <c r="M116" s="7"/>
    </row>
    <row r="117" spans="1:13" x14ac:dyDescent="0.25">
      <c r="A117" s="47" t="s">
        <v>65</v>
      </c>
      <c r="B117" s="19">
        <v>0</v>
      </c>
      <c r="C117" s="19">
        <v>0</v>
      </c>
      <c r="D117" s="19">
        <v>0</v>
      </c>
      <c r="E117" s="19">
        <v>0</v>
      </c>
      <c r="F117" s="19">
        <v>0</v>
      </c>
      <c r="G117" s="19">
        <v>0</v>
      </c>
      <c r="H117" s="19">
        <v>0</v>
      </c>
      <c r="I117" s="19">
        <v>0</v>
      </c>
      <c r="J117" s="19">
        <v>0</v>
      </c>
      <c r="K117" s="19">
        <v>0</v>
      </c>
      <c r="L117" s="97"/>
      <c r="M117" s="7"/>
    </row>
    <row r="118" spans="1:13" x14ac:dyDescent="0.25">
      <c r="A118" s="47" t="s">
        <v>75</v>
      </c>
      <c r="B118" s="19">
        <v>0</v>
      </c>
      <c r="C118" s="19">
        <v>0</v>
      </c>
      <c r="D118" s="19">
        <v>0</v>
      </c>
      <c r="E118" s="19">
        <v>0</v>
      </c>
      <c r="F118" s="19">
        <v>0</v>
      </c>
      <c r="G118" s="19">
        <v>0</v>
      </c>
      <c r="H118" s="19">
        <v>0</v>
      </c>
      <c r="I118" s="19">
        <v>0</v>
      </c>
      <c r="J118" s="19">
        <v>0</v>
      </c>
      <c r="K118" s="19">
        <v>0</v>
      </c>
      <c r="L118" s="97"/>
      <c r="M118" s="7"/>
    </row>
    <row r="119" spans="1:13" x14ac:dyDescent="0.25">
      <c r="A119" s="47" t="s">
        <v>66</v>
      </c>
      <c r="B119" s="19">
        <v>4350</v>
      </c>
      <c r="C119" s="19">
        <v>4100</v>
      </c>
      <c r="D119" s="19">
        <v>4150</v>
      </c>
      <c r="E119" s="19">
        <v>4280</v>
      </c>
      <c r="F119" s="19">
        <v>4650</v>
      </c>
      <c r="G119" s="19">
        <v>4870</v>
      </c>
      <c r="H119" s="19">
        <v>4240</v>
      </c>
      <c r="I119" s="19">
        <v>4150</v>
      </c>
      <c r="J119" s="19">
        <v>4320</v>
      </c>
      <c r="K119" s="19">
        <v>4400</v>
      </c>
      <c r="L119" s="97"/>
      <c r="M119" s="7"/>
    </row>
    <row r="120" spans="1:13" x14ac:dyDescent="0.25">
      <c r="A120" s="106" t="s">
        <v>80</v>
      </c>
      <c r="B120" s="107">
        <v>725</v>
      </c>
      <c r="C120" s="107">
        <v>700</v>
      </c>
      <c r="D120" s="107">
        <v>650</v>
      </c>
      <c r="E120" s="107">
        <v>670</v>
      </c>
      <c r="F120" s="107">
        <v>650</v>
      </c>
      <c r="G120" s="107">
        <v>650</v>
      </c>
      <c r="H120" s="107">
        <v>620</v>
      </c>
      <c r="I120" s="107">
        <v>680</v>
      </c>
      <c r="J120" s="107">
        <v>720</v>
      </c>
      <c r="K120" s="107">
        <v>750</v>
      </c>
      <c r="L120" s="97"/>
      <c r="M120" s="7"/>
    </row>
    <row r="121" spans="1:13" x14ac:dyDescent="0.25">
      <c r="A121" s="104" t="s">
        <v>74</v>
      </c>
      <c r="B121" s="105">
        <f>SUM(B103:B108,B114:B120)</f>
        <v>10375</v>
      </c>
      <c r="C121" s="105">
        <f t="shared" ref="C121" si="12">SUM(C103:C108,C114:C120)</f>
        <v>10100</v>
      </c>
      <c r="D121" s="105">
        <f t="shared" ref="D121" si="13">SUM(D103:D108,D114:D120)</f>
        <v>10800</v>
      </c>
      <c r="E121" s="105">
        <f t="shared" ref="E121:F121" si="14">SUM(E103:E108,E114:E120)</f>
        <v>10950</v>
      </c>
      <c r="F121" s="105">
        <f t="shared" si="14"/>
        <v>12100</v>
      </c>
      <c r="G121" s="105">
        <f t="shared" ref="G121" si="15">SUM(G103:G108,G114:G120)</f>
        <v>12320</v>
      </c>
      <c r="H121" s="105">
        <f t="shared" ref="H121" si="16">SUM(H103:H108,H114:H120)</f>
        <v>12560</v>
      </c>
      <c r="I121" s="105">
        <f t="shared" ref="I121:J121" si="17">SUM(I103:I108,I114:I120)</f>
        <v>12530</v>
      </c>
      <c r="J121" s="105">
        <f t="shared" si="17"/>
        <v>13440</v>
      </c>
      <c r="K121" s="105">
        <f t="shared" ref="K121" si="18">SUM(K103:K108,K114:K120)</f>
        <v>13550</v>
      </c>
      <c r="L121" s="126"/>
      <c r="M121" s="108"/>
    </row>
    <row r="122" spans="1:13" x14ac:dyDescent="0.25">
      <c r="A122" s="16"/>
      <c r="B122" s="108"/>
      <c r="C122" s="108"/>
      <c r="D122" s="108"/>
      <c r="E122" s="108"/>
    </row>
    <row r="123" spans="1:13" x14ac:dyDescent="0.25">
      <c r="A123" s="26"/>
    </row>
    <row r="124" spans="1:13" ht="15.75" x14ac:dyDescent="0.25">
      <c r="A124" s="103" t="s">
        <v>60</v>
      </c>
      <c r="B124" s="23" t="str">
        <f>IF(B113=0,"",B113)</f>
        <v>ENERO</v>
      </c>
      <c r="C124" s="23" t="str">
        <f t="shared" ref="C124:M124" si="19">IF(C113=0,"",C113)</f>
        <v>FEBRERO</v>
      </c>
      <c r="D124" s="23" t="str">
        <f t="shared" si="19"/>
        <v>MARZO</v>
      </c>
      <c r="E124" s="23" t="str">
        <f t="shared" si="19"/>
        <v>ABRIL</v>
      </c>
      <c r="F124" s="23" t="str">
        <f t="shared" si="19"/>
        <v>MAYO</v>
      </c>
      <c r="G124" s="23" t="str">
        <f t="shared" si="19"/>
        <v>JUNIO</v>
      </c>
      <c r="H124" s="23" t="str">
        <f t="shared" si="19"/>
        <v>JULIO</v>
      </c>
      <c r="I124" s="23" t="str">
        <f t="shared" si="19"/>
        <v>AGOSTO</v>
      </c>
      <c r="J124" s="23" t="str">
        <f t="shared" si="19"/>
        <v>SEPTIEMBRE</v>
      </c>
      <c r="K124" s="23" t="str">
        <f t="shared" si="19"/>
        <v>OCTUBRE</v>
      </c>
      <c r="L124" s="88" t="str">
        <f t="shared" si="19"/>
        <v/>
      </c>
      <c r="M124" s="85" t="str">
        <f t="shared" si="19"/>
        <v/>
      </c>
    </row>
    <row r="125" spans="1:13" x14ac:dyDescent="0.25">
      <c r="A125" s="45" t="s">
        <v>67</v>
      </c>
      <c r="B125" s="19">
        <v>0</v>
      </c>
      <c r="C125" s="19">
        <v>0</v>
      </c>
      <c r="D125" s="19">
        <v>0</v>
      </c>
      <c r="E125" s="19">
        <v>0</v>
      </c>
      <c r="F125" s="19">
        <v>0</v>
      </c>
      <c r="G125" s="19">
        <v>0</v>
      </c>
      <c r="H125" s="19">
        <v>0</v>
      </c>
      <c r="I125" s="19">
        <v>0</v>
      </c>
      <c r="J125" s="19">
        <v>0</v>
      </c>
      <c r="K125" s="19">
        <v>0</v>
      </c>
      <c r="L125" s="97"/>
      <c r="M125" s="7"/>
    </row>
    <row r="126" spans="1:13" x14ac:dyDescent="0.25">
      <c r="A126" s="46" t="s">
        <v>68</v>
      </c>
      <c r="B126" s="19">
        <v>0</v>
      </c>
      <c r="C126" s="19">
        <v>0</v>
      </c>
      <c r="D126" s="19">
        <v>0</v>
      </c>
      <c r="E126" s="19">
        <v>0</v>
      </c>
      <c r="F126" s="19">
        <v>0</v>
      </c>
      <c r="G126" s="19">
        <v>0</v>
      </c>
      <c r="H126" s="19">
        <v>0</v>
      </c>
      <c r="I126" s="19">
        <v>0</v>
      </c>
      <c r="J126" s="19">
        <v>0</v>
      </c>
      <c r="K126" s="19">
        <v>0</v>
      </c>
      <c r="L126" s="97"/>
      <c r="M126" s="7"/>
    </row>
    <row r="127" spans="1:13" x14ac:dyDescent="0.25">
      <c r="A127" s="47" t="s">
        <v>69</v>
      </c>
      <c r="B127" s="19">
        <v>25400</v>
      </c>
      <c r="C127" s="19">
        <v>25400</v>
      </c>
      <c r="D127" s="19">
        <v>25400</v>
      </c>
      <c r="E127" s="19">
        <v>25850</v>
      </c>
      <c r="F127" s="19">
        <v>25850</v>
      </c>
      <c r="G127" s="19">
        <v>26720</v>
      </c>
      <c r="H127" s="19">
        <v>26720</v>
      </c>
      <c r="I127" s="19">
        <v>26720</v>
      </c>
      <c r="J127" s="19">
        <v>26720</v>
      </c>
      <c r="K127" s="19">
        <v>26720</v>
      </c>
      <c r="L127" s="97"/>
      <c r="M127" s="7"/>
    </row>
    <row r="128" spans="1:13" x14ac:dyDescent="0.25">
      <c r="A128" s="47" t="s">
        <v>70</v>
      </c>
      <c r="B128" s="19">
        <v>47000</v>
      </c>
      <c r="C128" s="19">
        <v>47000</v>
      </c>
      <c r="D128" s="19">
        <v>47000</v>
      </c>
      <c r="E128" s="19">
        <v>47850</v>
      </c>
      <c r="F128" s="19">
        <v>47850</v>
      </c>
      <c r="G128" s="19">
        <v>47850</v>
      </c>
      <c r="H128" s="19">
        <v>48220</v>
      </c>
      <c r="I128" s="19">
        <v>48220</v>
      </c>
      <c r="J128" s="19">
        <v>48220</v>
      </c>
      <c r="K128" s="19">
        <v>48220</v>
      </c>
      <c r="L128" s="97"/>
      <c r="M128" s="7"/>
    </row>
    <row r="129" spans="1:13" x14ac:dyDescent="0.25">
      <c r="A129" s="47" t="s">
        <v>71</v>
      </c>
      <c r="B129" s="19">
        <v>0</v>
      </c>
      <c r="C129" s="19">
        <v>0</v>
      </c>
      <c r="D129" s="19">
        <v>0</v>
      </c>
      <c r="E129" s="19">
        <v>0</v>
      </c>
      <c r="F129" s="19">
        <v>0</v>
      </c>
      <c r="G129" s="19">
        <v>0</v>
      </c>
      <c r="H129" s="19">
        <v>0</v>
      </c>
      <c r="I129" s="19">
        <v>0</v>
      </c>
      <c r="J129" s="19">
        <v>0</v>
      </c>
      <c r="K129" s="19">
        <v>0</v>
      </c>
      <c r="L129" s="97"/>
      <c r="M129" s="7"/>
    </row>
    <row r="130" spans="1:13" x14ac:dyDescent="0.25">
      <c r="A130" s="47" t="s">
        <v>72</v>
      </c>
      <c r="B130" s="19">
        <v>15000</v>
      </c>
      <c r="C130" s="19">
        <v>15000</v>
      </c>
      <c r="D130" s="19">
        <v>15000</v>
      </c>
      <c r="E130" s="19">
        <v>15000</v>
      </c>
      <c r="F130" s="19">
        <v>15000</v>
      </c>
      <c r="G130" s="19">
        <v>15000</v>
      </c>
      <c r="H130" s="19">
        <v>15000</v>
      </c>
      <c r="I130" s="19">
        <v>15000</v>
      </c>
      <c r="J130" s="19">
        <v>15000</v>
      </c>
      <c r="K130" s="19">
        <v>15000</v>
      </c>
      <c r="L130" s="97"/>
      <c r="M130" s="7"/>
    </row>
    <row r="131" spans="1:13" x14ac:dyDescent="0.25">
      <c r="A131" s="47" t="s">
        <v>73</v>
      </c>
      <c r="B131" s="19">
        <v>0</v>
      </c>
      <c r="C131" s="19">
        <v>0</v>
      </c>
      <c r="D131" s="19">
        <v>0</v>
      </c>
      <c r="E131" s="19">
        <v>0</v>
      </c>
      <c r="F131" s="19">
        <v>0</v>
      </c>
      <c r="G131" s="19">
        <v>0</v>
      </c>
      <c r="H131" s="19">
        <v>0</v>
      </c>
      <c r="I131" s="19">
        <v>0</v>
      </c>
      <c r="J131" s="19">
        <v>0</v>
      </c>
      <c r="K131" s="19">
        <v>0</v>
      </c>
      <c r="L131" s="97"/>
      <c r="M131" s="7"/>
    </row>
    <row r="132" spans="1:13" x14ac:dyDescent="0.25">
      <c r="A132" s="104" t="s">
        <v>76</v>
      </c>
      <c r="B132" s="105">
        <f t="shared" ref="B132:K132" si="20">SUM(B125:B131)</f>
        <v>87400</v>
      </c>
      <c r="C132" s="105">
        <f t="shared" si="20"/>
        <v>87400</v>
      </c>
      <c r="D132" s="105">
        <f t="shared" si="20"/>
        <v>87400</v>
      </c>
      <c r="E132" s="105">
        <f t="shared" si="20"/>
        <v>88700</v>
      </c>
      <c r="F132" s="105">
        <f t="shared" si="20"/>
        <v>88700</v>
      </c>
      <c r="G132" s="105">
        <f t="shared" si="20"/>
        <v>89570</v>
      </c>
      <c r="H132" s="105">
        <f t="shared" si="20"/>
        <v>89940</v>
      </c>
      <c r="I132" s="105">
        <f t="shared" si="20"/>
        <v>89940</v>
      </c>
      <c r="J132" s="105">
        <f t="shared" si="20"/>
        <v>89940</v>
      </c>
      <c r="K132" s="105">
        <f t="shared" si="20"/>
        <v>89940</v>
      </c>
      <c r="L132" s="126"/>
      <c r="M132" s="108"/>
    </row>
    <row r="133" spans="1:13" x14ac:dyDescent="0.25">
      <c r="A133" s="104" t="s">
        <v>8</v>
      </c>
      <c r="B133" s="105">
        <f t="shared" ref="B133:K133" si="21">SUM(B121+B132)</f>
        <v>97775</v>
      </c>
      <c r="C133" s="105">
        <f t="shared" si="21"/>
        <v>97500</v>
      </c>
      <c r="D133" s="105">
        <f t="shared" si="21"/>
        <v>98200</v>
      </c>
      <c r="E133" s="105">
        <f t="shared" si="21"/>
        <v>99650</v>
      </c>
      <c r="F133" s="105">
        <f t="shared" si="21"/>
        <v>100800</v>
      </c>
      <c r="G133" s="105">
        <f t="shared" si="21"/>
        <v>101890</v>
      </c>
      <c r="H133" s="105">
        <f t="shared" si="21"/>
        <v>102500</v>
      </c>
      <c r="I133" s="105">
        <f t="shared" si="21"/>
        <v>102470</v>
      </c>
      <c r="J133" s="105">
        <f t="shared" si="21"/>
        <v>103380</v>
      </c>
      <c r="K133" s="105">
        <f t="shared" si="21"/>
        <v>103490</v>
      </c>
      <c r="L133" s="126"/>
      <c r="M133" s="108"/>
    </row>
    <row r="134" spans="1:13" x14ac:dyDescent="0.25">
      <c r="A134" s="26"/>
    </row>
    <row r="135" spans="1:13" x14ac:dyDescent="0.25">
      <c r="A135" s="26"/>
    </row>
    <row r="136" spans="1:13" x14ac:dyDescent="0.25">
      <c r="A136" s="26"/>
    </row>
    <row r="137" spans="1:13" ht="15.75" x14ac:dyDescent="0.25">
      <c r="A137" s="114" t="s">
        <v>84</v>
      </c>
      <c r="B137" s="23" t="str">
        <f>IF(B113=0,"",B113)</f>
        <v>ENERO</v>
      </c>
      <c r="C137" s="23" t="str">
        <f t="shared" ref="C137:K137" si="22">IF(C113=0,"",C113)</f>
        <v>FEBRERO</v>
      </c>
      <c r="D137" s="23" t="str">
        <f t="shared" si="22"/>
        <v>MARZO</v>
      </c>
      <c r="E137" s="23" t="str">
        <f t="shared" si="22"/>
        <v>ABRIL</v>
      </c>
      <c r="F137" s="23" t="str">
        <f t="shared" si="22"/>
        <v>MAYO</v>
      </c>
      <c r="G137" s="23" t="str">
        <f t="shared" si="22"/>
        <v>JUNIO</v>
      </c>
      <c r="H137" s="23" t="str">
        <f t="shared" si="22"/>
        <v>JULIO</v>
      </c>
      <c r="I137" s="23" t="str">
        <f t="shared" si="22"/>
        <v>AGOSTO</v>
      </c>
      <c r="J137" s="23" t="str">
        <f t="shared" si="22"/>
        <v>SEPTIEMBRE</v>
      </c>
      <c r="K137" s="23" t="str">
        <f t="shared" si="22"/>
        <v>OCTUBRE</v>
      </c>
      <c r="L137" s="88"/>
      <c r="M137" s="85"/>
    </row>
    <row r="138" spans="1:13" x14ac:dyDescent="0.25">
      <c r="A138" s="45" t="s">
        <v>78</v>
      </c>
      <c r="B138" s="19">
        <v>0</v>
      </c>
      <c r="C138" s="19">
        <v>0</v>
      </c>
      <c r="D138" s="19">
        <v>0</v>
      </c>
      <c r="E138" s="19">
        <v>0</v>
      </c>
      <c r="F138" s="19">
        <v>0</v>
      </c>
      <c r="G138" s="19">
        <v>0</v>
      </c>
      <c r="H138" s="19">
        <v>0</v>
      </c>
      <c r="I138" s="19">
        <v>0</v>
      </c>
      <c r="J138" s="19">
        <v>0</v>
      </c>
      <c r="K138" s="19">
        <v>0</v>
      </c>
      <c r="L138" s="97"/>
      <c r="M138" s="7"/>
    </row>
    <row r="139" spans="1:13" x14ac:dyDescent="0.25">
      <c r="A139" s="46" t="s">
        <v>86</v>
      </c>
      <c r="B139" s="19">
        <v>0</v>
      </c>
      <c r="C139" s="19">
        <v>0</v>
      </c>
      <c r="D139" s="19">
        <v>0</v>
      </c>
      <c r="E139" s="19">
        <v>0</v>
      </c>
      <c r="F139" s="19">
        <v>0</v>
      </c>
      <c r="G139" s="19">
        <v>0</v>
      </c>
      <c r="H139" s="19">
        <v>0</v>
      </c>
      <c r="I139" s="19">
        <v>0</v>
      </c>
      <c r="J139" s="19">
        <v>0</v>
      </c>
      <c r="K139" s="19">
        <v>0</v>
      </c>
      <c r="L139" s="97"/>
      <c r="M139" s="7"/>
    </row>
    <row r="140" spans="1:13" x14ac:dyDescent="0.25">
      <c r="A140" s="47" t="s">
        <v>79</v>
      </c>
      <c r="B140" s="19">
        <v>0</v>
      </c>
      <c r="C140" s="19">
        <v>0</v>
      </c>
      <c r="D140" s="19">
        <v>0</v>
      </c>
      <c r="E140" s="19">
        <v>0</v>
      </c>
      <c r="F140" s="19">
        <v>0</v>
      </c>
      <c r="G140" s="19">
        <v>0</v>
      </c>
      <c r="H140" s="19">
        <v>0</v>
      </c>
      <c r="I140" s="19">
        <v>0</v>
      </c>
      <c r="J140" s="19">
        <v>0</v>
      </c>
      <c r="K140" s="19">
        <v>0</v>
      </c>
      <c r="L140" s="97"/>
      <c r="M140" s="7"/>
    </row>
    <row r="141" spans="1:13" x14ac:dyDescent="0.25">
      <c r="A141" s="47" t="s">
        <v>81</v>
      </c>
      <c r="B141" s="19">
        <v>0</v>
      </c>
      <c r="C141" s="19">
        <v>0</v>
      </c>
      <c r="D141" s="19">
        <v>0</v>
      </c>
      <c r="E141" s="19">
        <v>0</v>
      </c>
      <c r="F141" s="19">
        <v>0</v>
      </c>
      <c r="G141" s="19">
        <v>0</v>
      </c>
      <c r="H141" s="19">
        <v>0</v>
      </c>
      <c r="I141" s="19">
        <v>0</v>
      </c>
      <c r="J141" s="19">
        <v>0</v>
      </c>
      <c r="K141" s="19">
        <v>0</v>
      </c>
      <c r="L141" s="97"/>
      <c r="M141" s="7"/>
    </row>
    <row r="142" spans="1:13" x14ac:dyDescent="0.25">
      <c r="A142" s="47" t="s">
        <v>82</v>
      </c>
      <c r="B142" s="19">
        <v>0</v>
      </c>
      <c r="C142" s="19">
        <v>0</v>
      </c>
      <c r="D142" s="19">
        <v>0</v>
      </c>
      <c r="E142" s="19">
        <v>0</v>
      </c>
      <c r="F142" s="19">
        <v>0</v>
      </c>
      <c r="G142" s="19">
        <v>0</v>
      </c>
      <c r="H142" s="19">
        <v>0</v>
      </c>
      <c r="I142" s="19">
        <v>0</v>
      </c>
      <c r="J142" s="19">
        <v>0</v>
      </c>
      <c r="K142" s="19">
        <v>0</v>
      </c>
      <c r="L142" s="97"/>
      <c r="M142" s="7"/>
    </row>
    <row r="143" spans="1:13" x14ac:dyDescent="0.25">
      <c r="A143" s="104" t="s">
        <v>84</v>
      </c>
      <c r="B143" s="105">
        <f>SUM(B138:B142)</f>
        <v>0</v>
      </c>
      <c r="C143" s="105">
        <f t="shared" ref="C143" si="23">SUM(C138:C142)</f>
        <v>0</v>
      </c>
      <c r="D143" s="105">
        <f t="shared" ref="D143" si="24">SUM(D138:D142)</f>
        <v>0</v>
      </c>
      <c r="E143" s="105">
        <f t="shared" ref="E143" si="25">SUM(E138:E142)</f>
        <v>0</v>
      </c>
      <c r="F143" s="105">
        <f t="shared" ref="F143" si="26">SUM(F138:F142)</f>
        <v>0</v>
      </c>
      <c r="G143" s="105">
        <f t="shared" ref="G143" si="27">SUM(G138:G142)</f>
        <v>0</v>
      </c>
      <c r="H143" s="105">
        <f t="shared" ref="H143" si="28">SUM(H138:H142)</f>
        <v>0</v>
      </c>
      <c r="I143" s="105">
        <f t="shared" ref="I143" si="29">SUM(I138:I142)</f>
        <v>0</v>
      </c>
      <c r="J143" s="105">
        <f t="shared" ref="J143" si="30">SUM(J138:J142)</f>
        <v>0</v>
      </c>
      <c r="K143" s="105">
        <f t="shared" ref="K143" si="31">SUM(K138:K142)</f>
        <v>0</v>
      </c>
      <c r="L143" s="126"/>
      <c r="M143" s="108"/>
    </row>
    <row r="144" spans="1:13" x14ac:dyDescent="0.25">
      <c r="A144" s="111"/>
      <c r="B144" s="7"/>
      <c r="C144" s="7"/>
      <c r="D144" s="7"/>
      <c r="E144" s="7"/>
    </row>
    <row r="145" spans="1:13" x14ac:dyDescent="0.25">
      <c r="A145" s="8"/>
      <c r="B145" s="7"/>
      <c r="C145" s="7"/>
      <c r="D145" s="7"/>
      <c r="E145" s="7"/>
    </row>
    <row r="146" spans="1:13" ht="15.75" x14ac:dyDescent="0.25">
      <c r="A146" s="114" t="s">
        <v>85</v>
      </c>
      <c r="B146" s="112" t="str">
        <f>IF(B113=0,"",B113)</f>
        <v>ENERO</v>
      </c>
      <c r="C146" s="112" t="str">
        <f t="shared" ref="C146:K146" si="32">IF(C113=0,"",C113)</f>
        <v>FEBRERO</v>
      </c>
      <c r="D146" s="112" t="str">
        <f t="shared" si="32"/>
        <v>MARZO</v>
      </c>
      <c r="E146" s="112" t="str">
        <f t="shared" si="32"/>
        <v>ABRIL</v>
      </c>
      <c r="F146" s="112" t="str">
        <f t="shared" si="32"/>
        <v>MAYO</v>
      </c>
      <c r="G146" s="112" t="str">
        <f t="shared" si="32"/>
        <v>JUNIO</v>
      </c>
      <c r="H146" s="112" t="str">
        <f t="shared" si="32"/>
        <v>JULIO</v>
      </c>
      <c r="I146" s="112" t="str">
        <f t="shared" si="32"/>
        <v>AGOSTO</v>
      </c>
      <c r="J146" s="112" t="str">
        <f t="shared" si="32"/>
        <v>SEPTIEMBRE</v>
      </c>
      <c r="K146" s="112" t="str">
        <f t="shared" si="32"/>
        <v>OCTUBRE</v>
      </c>
      <c r="L146" s="88"/>
      <c r="M146" s="85"/>
    </row>
    <row r="147" spans="1:13" x14ac:dyDescent="0.25">
      <c r="A147" s="45" t="s">
        <v>87</v>
      </c>
      <c r="B147" s="113">
        <f>E51-1083</f>
        <v>40917</v>
      </c>
      <c r="C147" s="19">
        <f>B147-1083</f>
        <v>39834</v>
      </c>
      <c r="D147" s="19">
        <f t="shared" ref="D147:K147" si="33">C147-1083</f>
        <v>38751</v>
      </c>
      <c r="E147" s="19">
        <f t="shared" si="33"/>
        <v>37668</v>
      </c>
      <c r="F147" s="19">
        <f t="shared" si="33"/>
        <v>36585</v>
      </c>
      <c r="G147" s="19">
        <f t="shared" si="33"/>
        <v>35502</v>
      </c>
      <c r="H147" s="19">
        <f t="shared" si="33"/>
        <v>34419</v>
      </c>
      <c r="I147" s="19">
        <f t="shared" si="33"/>
        <v>33336</v>
      </c>
      <c r="J147" s="19">
        <f t="shared" si="33"/>
        <v>32253</v>
      </c>
      <c r="K147" s="19">
        <f t="shared" si="33"/>
        <v>31170</v>
      </c>
      <c r="L147" s="97"/>
      <c r="M147" s="7"/>
    </row>
    <row r="148" spans="1:13" x14ac:dyDescent="0.25">
      <c r="A148" s="46" t="s">
        <v>88</v>
      </c>
      <c r="B148" s="19">
        <v>0</v>
      </c>
      <c r="C148" s="19">
        <v>0</v>
      </c>
      <c r="D148" s="19">
        <v>0</v>
      </c>
      <c r="E148" s="19">
        <v>0</v>
      </c>
      <c r="F148" s="19">
        <v>0</v>
      </c>
      <c r="G148" s="19">
        <v>0</v>
      </c>
      <c r="H148" s="19">
        <v>0</v>
      </c>
      <c r="I148" s="19">
        <v>0</v>
      </c>
      <c r="J148" s="19">
        <v>0</v>
      </c>
      <c r="K148" s="19">
        <v>0</v>
      </c>
      <c r="L148" s="97"/>
      <c r="M148" s="7"/>
    </row>
    <row r="149" spans="1:13" x14ac:dyDescent="0.25">
      <c r="A149" s="47" t="s">
        <v>89</v>
      </c>
      <c r="B149" s="19">
        <v>0</v>
      </c>
      <c r="C149" s="19">
        <v>0</v>
      </c>
      <c r="D149" s="19">
        <v>0</v>
      </c>
      <c r="E149" s="19">
        <v>0</v>
      </c>
      <c r="F149" s="19">
        <v>0</v>
      </c>
      <c r="G149" s="19">
        <v>0</v>
      </c>
      <c r="H149" s="19">
        <v>0</v>
      </c>
      <c r="I149" s="19">
        <v>0</v>
      </c>
      <c r="J149" s="19">
        <v>0</v>
      </c>
      <c r="K149" s="19">
        <v>0</v>
      </c>
      <c r="L149" s="97"/>
      <c r="M149" s="7"/>
    </row>
    <row r="150" spans="1:13" x14ac:dyDescent="0.25">
      <c r="A150" s="104" t="s">
        <v>85</v>
      </c>
      <c r="B150" s="105">
        <f>SUM(B147:B149)</f>
        <v>40917</v>
      </c>
      <c r="C150" s="105">
        <f t="shared" ref="C150" si="34">SUM(C147:C149)</f>
        <v>39834</v>
      </c>
      <c r="D150" s="105">
        <f t="shared" ref="D150" si="35">SUM(D147:D149)</f>
        <v>38751</v>
      </c>
      <c r="E150" s="105">
        <f t="shared" ref="E150:F150" si="36">SUM(E147:E149)</f>
        <v>37668</v>
      </c>
      <c r="F150" s="105">
        <f t="shared" si="36"/>
        <v>36585</v>
      </c>
      <c r="G150" s="105">
        <f t="shared" ref="G150" si="37">SUM(G147:G149)</f>
        <v>35502</v>
      </c>
      <c r="H150" s="105">
        <f t="shared" ref="H150" si="38">SUM(H147:H149)</f>
        <v>34419</v>
      </c>
      <c r="I150" s="105">
        <f t="shared" ref="I150:J150" si="39">SUM(I147:I149)</f>
        <v>33336</v>
      </c>
      <c r="J150" s="105">
        <f t="shared" si="39"/>
        <v>32253</v>
      </c>
      <c r="K150" s="105">
        <f t="shared" ref="K150" si="40">SUM(K147:K149)</f>
        <v>31170</v>
      </c>
      <c r="L150" s="126"/>
      <c r="M150" s="108"/>
    </row>
    <row r="151" spans="1:13" x14ac:dyDescent="0.25">
      <c r="A151" s="104" t="s">
        <v>83</v>
      </c>
      <c r="B151" s="105">
        <f>SUM(B143+B150)</f>
        <v>40917</v>
      </c>
      <c r="C151" s="105">
        <f t="shared" ref="C151" si="41">SUM(C143+C150)</f>
        <v>39834</v>
      </c>
      <c r="D151" s="105">
        <f t="shared" ref="D151" si="42">SUM(D143+D150)</f>
        <v>38751</v>
      </c>
      <c r="E151" s="105">
        <f t="shared" ref="E151:F151" si="43">SUM(E143+E150)</f>
        <v>37668</v>
      </c>
      <c r="F151" s="105">
        <f t="shared" si="43"/>
        <v>36585</v>
      </c>
      <c r="G151" s="105">
        <f t="shared" ref="G151" si="44">SUM(G143+G150)</f>
        <v>35502</v>
      </c>
      <c r="H151" s="105">
        <f t="shared" ref="H151" si="45">SUM(H143+H150)</f>
        <v>34419</v>
      </c>
      <c r="I151" s="105">
        <f t="shared" ref="I151:J151" si="46">SUM(I143+I150)</f>
        <v>33336</v>
      </c>
      <c r="J151" s="105">
        <f t="shared" si="46"/>
        <v>32253</v>
      </c>
      <c r="K151" s="105">
        <f t="shared" ref="K151" si="47">SUM(K143+K150)</f>
        <v>31170</v>
      </c>
      <c r="L151" s="126"/>
      <c r="M151" s="108"/>
    </row>
    <row r="152" spans="1:13" x14ac:dyDescent="0.25">
      <c r="A152" s="8"/>
      <c r="B152" s="7"/>
      <c r="C152" s="7"/>
      <c r="D152" s="7"/>
      <c r="E152" s="7"/>
    </row>
    <row r="153" spans="1:13" x14ac:dyDescent="0.25">
      <c r="A153" s="8"/>
      <c r="B153" s="7"/>
      <c r="C153" s="7"/>
      <c r="D153" s="7"/>
      <c r="E153" s="7"/>
    </row>
    <row r="154" spans="1:13" x14ac:dyDescent="0.25">
      <c r="A154" s="26"/>
    </row>
    <row r="155" spans="1:13" ht="15.75" x14ac:dyDescent="0.25">
      <c r="A155" s="115" t="s">
        <v>77</v>
      </c>
      <c r="B155" s="23" t="str">
        <f>IF(B113=0,"",B113)</f>
        <v>ENERO</v>
      </c>
      <c r="C155" s="23" t="str">
        <f t="shared" ref="C155:K155" si="48">IF(C113=0,"",C113)</f>
        <v>FEBRERO</v>
      </c>
      <c r="D155" s="23" t="str">
        <f t="shared" si="48"/>
        <v>MARZO</v>
      </c>
      <c r="E155" s="23" t="str">
        <f t="shared" si="48"/>
        <v>ABRIL</v>
      </c>
      <c r="F155" s="23" t="str">
        <f t="shared" si="48"/>
        <v>MAYO</v>
      </c>
      <c r="G155" s="23" t="str">
        <f t="shared" si="48"/>
        <v>JUNIO</v>
      </c>
      <c r="H155" s="23" t="str">
        <f t="shared" si="48"/>
        <v>JULIO</v>
      </c>
      <c r="I155" s="23" t="str">
        <f t="shared" si="48"/>
        <v>AGOSTO</v>
      </c>
      <c r="J155" s="23" t="str">
        <f t="shared" si="48"/>
        <v>SEPTIEMBRE</v>
      </c>
      <c r="K155" s="23" t="str">
        <f t="shared" si="48"/>
        <v>OCTUBRE</v>
      </c>
      <c r="L155" s="88"/>
      <c r="M155" s="85"/>
    </row>
    <row r="156" spans="1:13" x14ac:dyDescent="0.25">
      <c r="A156" s="48" t="s">
        <v>10</v>
      </c>
      <c r="B156" s="19">
        <v>1980</v>
      </c>
      <c r="C156" s="19">
        <v>2000</v>
      </c>
      <c r="D156" s="19">
        <v>2650</v>
      </c>
      <c r="E156" s="19">
        <v>2450</v>
      </c>
      <c r="F156" s="19">
        <v>2850</v>
      </c>
      <c r="G156" s="19">
        <v>2850</v>
      </c>
      <c r="H156" s="19">
        <v>3150</v>
      </c>
      <c r="I156" s="19">
        <v>3100</v>
      </c>
      <c r="J156" s="19">
        <v>3150</v>
      </c>
      <c r="K156" s="19">
        <v>3150</v>
      </c>
      <c r="L156" s="97"/>
      <c r="M156" s="7"/>
    </row>
    <row r="157" spans="1:13" x14ac:dyDescent="0.25">
      <c r="A157" s="48" t="s">
        <v>11</v>
      </c>
      <c r="B157" s="19">
        <v>2650</v>
      </c>
      <c r="C157" s="19">
        <v>2850</v>
      </c>
      <c r="D157" s="19">
        <v>3400</v>
      </c>
      <c r="E157" s="19">
        <v>3250</v>
      </c>
      <c r="F157" s="19">
        <v>3450</v>
      </c>
      <c r="G157" s="19">
        <v>3400</v>
      </c>
      <c r="H157" s="19">
        <v>3650</v>
      </c>
      <c r="I157" s="19">
        <v>3750</v>
      </c>
      <c r="J157" s="19">
        <v>3600</v>
      </c>
      <c r="K157" s="19">
        <v>3750</v>
      </c>
      <c r="L157" s="97"/>
      <c r="M157" s="7"/>
    </row>
    <row r="158" spans="1:13" x14ac:dyDescent="0.25">
      <c r="A158" s="47" t="s">
        <v>90</v>
      </c>
      <c r="B158" s="19">
        <f>B133-B151</f>
        <v>56858</v>
      </c>
      <c r="C158" s="19">
        <f t="shared" ref="C158:F158" si="49">C133-C151</f>
        <v>57666</v>
      </c>
      <c r="D158" s="19">
        <f t="shared" si="49"/>
        <v>59449</v>
      </c>
      <c r="E158" s="19">
        <f t="shared" si="49"/>
        <v>61982</v>
      </c>
      <c r="F158" s="19">
        <f t="shared" si="49"/>
        <v>64215</v>
      </c>
      <c r="G158" s="19">
        <f t="shared" ref="G158:K158" si="50">G133-G151</f>
        <v>66388</v>
      </c>
      <c r="H158" s="19">
        <f t="shared" si="50"/>
        <v>68081</v>
      </c>
      <c r="I158" s="19">
        <f t="shared" si="50"/>
        <v>69134</v>
      </c>
      <c r="J158" s="19">
        <f t="shared" si="50"/>
        <v>71127</v>
      </c>
      <c r="K158" s="19">
        <f t="shared" si="50"/>
        <v>72320</v>
      </c>
      <c r="L158" s="97"/>
      <c r="M158" s="7"/>
    </row>
    <row r="159" spans="1:13" x14ac:dyDescent="0.25">
      <c r="A159" s="26"/>
    </row>
    <row r="160" spans="1:13" x14ac:dyDescent="0.25">
      <c r="A160" s="26"/>
    </row>
    <row r="161" spans="1:13" x14ac:dyDescent="0.25">
      <c r="A161" s="26"/>
    </row>
    <row r="162" spans="1:13" x14ac:dyDescent="0.25">
      <c r="A162" s="8"/>
      <c r="B162" s="23" t="str">
        <f>IF(B113=0,"",B113)</f>
        <v>ENERO</v>
      </c>
      <c r="C162" s="23" t="str">
        <f t="shared" ref="C162:K162" si="51">IF(C113=0,"",C113)</f>
        <v>FEBRERO</v>
      </c>
      <c r="D162" s="23" t="str">
        <f t="shared" si="51"/>
        <v>MARZO</v>
      </c>
      <c r="E162" s="23" t="str">
        <f t="shared" si="51"/>
        <v>ABRIL</v>
      </c>
      <c r="F162" s="23" t="str">
        <f t="shared" si="51"/>
        <v>MAYO</v>
      </c>
      <c r="G162" s="23" t="str">
        <f t="shared" si="51"/>
        <v>JUNIO</v>
      </c>
      <c r="H162" s="23" t="str">
        <f t="shared" si="51"/>
        <v>JULIO</v>
      </c>
      <c r="I162" s="23" t="str">
        <f t="shared" si="51"/>
        <v>AGOSTO</v>
      </c>
      <c r="J162" s="23" t="str">
        <f t="shared" si="51"/>
        <v>SEPTIEMBRE</v>
      </c>
      <c r="K162" s="23" t="str">
        <f t="shared" si="51"/>
        <v>OCTUBRE</v>
      </c>
      <c r="L162" s="88"/>
      <c r="M162" s="85"/>
    </row>
    <row r="163" spans="1:13" x14ac:dyDescent="0.25">
      <c r="A163" s="45" t="s">
        <v>27</v>
      </c>
      <c r="B163" s="19">
        <v>2633200</v>
      </c>
      <c r="C163" s="19">
        <v>2634180</v>
      </c>
      <c r="D163" s="19">
        <v>2634680</v>
      </c>
      <c r="E163" s="19">
        <v>2635690</v>
      </c>
      <c r="F163" s="19">
        <v>2636650</v>
      </c>
      <c r="G163" s="19">
        <v>2637600</v>
      </c>
      <c r="H163" s="19">
        <v>2638675</v>
      </c>
      <c r="I163" s="19">
        <v>2639695</v>
      </c>
      <c r="J163" s="19">
        <v>2640660</v>
      </c>
      <c r="K163" s="19">
        <v>2641780</v>
      </c>
      <c r="L163" s="97"/>
      <c r="M163" s="7"/>
    </row>
    <row r="164" spans="1:13" x14ac:dyDescent="0.25">
      <c r="A164" s="46" t="s">
        <v>30</v>
      </c>
      <c r="B164" s="19">
        <v>881420</v>
      </c>
      <c r="C164" s="19">
        <v>879220</v>
      </c>
      <c r="D164" s="19">
        <v>877100</v>
      </c>
      <c r="E164" s="19">
        <v>875150</v>
      </c>
      <c r="F164" s="19">
        <v>873035</v>
      </c>
      <c r="G164" s="19">
        <v>871005</v>
      </c>
      <c r="H164" s="19">
        <v>868910</v>
      </c>
      <c r="I164" s="19">
        <v>866925</v>
      </c>
      <c r="J164" s="19">
        <v>854930</v>
      </c>
      <c r="K164" s="19">
        <v>852825</v>
      </c>
      <c r="L164" s="97"/>
      <c r="M164" s="7"/>
    </row>
    <row r="165" spans="1:13" x14ac:dyDescent="0.25">
      <c r="A165" s="47" t="s">
        <v>13</v>
      </c>
      <c r="B165" s="15">
        <v>5968445</v>
      </c>
      <c r="C165" s="15">
        <v>5969395</v>
      </c>
      <c r="D165" s="15">
        <v>5970245</v>
      </c>
      <c r="E165" s="15">
        <v>5971090</v>
      </c>
      <c r="F165" s="15">
        <v>5971983</v>
      </c>
      <c r="G165" s="15">
        <v>5972895</v>
      </c>
      <c r="H165" s="15">
        <v>5973720</v>
      </c>
      <c r="I165" s="15">
        <v>5974670</v>
      </c>
      <c r="J165" s="15">
        <v>5975620</v>
      </c>
      <c r="K165" s="15">
        <v>5976570</v>
      </c>
      <c r="L165" s="97"/>
      <c r="M165" s="7"/>
    </row>
    <row r="166" spans="1:13" x14ac:dyDescent="0.25">
      <c r="A166" s="48" t="s">
        <v>10</v>
      </c>
      <c r="B166" s="19">
        <v>2650</v>
      </c>
      <c r="C166" s="19">
        <v>2620</v>
      </c>
      <c r="D166" s="19">
        <v>2720</v>
      </c>
      <c r="E166" s="19">
        <v>2850</v>
      </c>
      <c r="F166" s="19">
        <v>2790</v>
      </c>
      <c r="G166" s="19">
        <v>2820</v>
      </c>
      <c r="H166" s="15">
        <v>2915</v>
      </c>
      <c r="I166" s="15">
        <v>2750</v>
      </c>
      <c r="J166" s="15">
        <v>2830</v>
      </c>
      <c r="K166" s="15">
        <v>2740</v>
      </c>
      <c r="L166" s="97"/>
      <c r="M166" s="7"/>
    </row>
    <row r="167" spans="1:13" x14ac:dyDescent="0.25">
      <c r="A167" s="48" t="s">
        <v>11</v>
      </c>
      <c r="B167" s="15">
        <v>27850</v>
      </c>
      <c r="C167" s="15">
        <v>28970</v>
      </c>
      <c r="D167" s="15">
        <v>28230</v>
      </c>
      <c r="E167" s="15">
        <v>29450</v>
      </c>
      <c r="F167" s="15">
        <v>29520</v>
      </c>
      <c r="G167" s="15">
        <v>30250</v>
      </c>
      <c r="H167" s="15">
        <v>29640</v>
      </c>
      <c r="I167" s="15">
        <v>30680</v>
      </c>
      <c r="J167" s="15">
        <v>29855</v>
      </c>
      <c r="K167" s="15">
        <v>30975</v>
      </c>
      <c r="L167" s="97"/>
      <c r="M167" s="7"/>
    </row>
    <row r="168" spans="1:13" x14ac:dyDescent="0.25">
      <c r="A168" s="47" t="s">
        <v>12</v>
      </c>
      <c r="B168" s="19">
        <v>4887405</v>
      </c>
      <c r="C168" s="19">
        <v>4889705</v>
      </c>
      <c r="D168" s="19">
        <v>4891105</v>
      </c>
      <c r="E168" s="19">
        <v>4892705</v>
      </c>
      <c r="F168" s="19">
        <v>4894155</v>
      </c>
      <c r="G168" s="19">
        <v>4895805</v>
      </c>
      <c r="H168" s="15">
        <v>4898105</v>
      </c>
      <c r="I168" s="15">
        <v>4900505</v>
      </c>
      <c r="J168" s="15">
        <v>4902655</v>
      </c>
      <c r="K168" s="15">
        <v>4904905</v>
      </c>
      <c r="L168" s="97"/>
      <c r="M168" s="7"/>
    </row>
    <row r="169" spans="1:13" ht="15.75" thickBot="1" x14ac:dyDescent="0.3">
      <c r="A169" s="50" t="s">
        <v>14</v>
      </c>
      <c r="B169" s="51">
        <v>2080727</v>
      </c>
      <c r="C169" s="51">
        <v>2082477</v>
      </c>
      <c r="D169" s="51">
        <v>2084197</v>
      </c>
      <c r="E169" s="51">
        <v>2086147</v>
      </c>
      <c r="F169" s="51">
        <v>2088017</v>
      </c>
      <c r="G169" s="51">
        <v>2089807</v>
      </c>
      <c r="H169" s="51">
        <v>2091627</v>
      </c>
      <c r="I169" s="51">
        <v>2093617</v>
      </c>
      <c r="J169" s="51">
        <v>2095267</v>
      </c>
      <c r="K169" s="51">
        <v>2096787</v>
      </c>
      <c r="L169" s="98"/>
      <c r="M169" s="9"/>
    </row>
    <row r="170" spans="1:13" x14ac:dyDescent="0.25">
      <c r="A170" s="8"/>
      <c r="B170" s="7"/>
      <c r="C170" s="7"/>
      <c r="D170" s="7"/>
      <c r="E170" s="7"/>
      <c r="F170" s="7"/>
      <c r="G170" s="7"/>
      <c r="H170" s="7"/>
      <c r="I170" s="9"/>
    </row>
    <row r="171" spans="1:13" x14ac:dyDescent="0.25">
      <c r="A171" s="8"/>
      <c r="B171" s="9"/>
      <c r="C171" s="9"/>
      <c r="D171" s="9"/>
      <c r="E171" s="9"/>
      <c r="F171" s="9"/>
      <c r="G171" s="9"/>
    </row>
    <row r="172" spans="1:13" x14ac:dyDescent="0.25">
      <c r="B172" s="6"/>
      <c r="C172" s="6"/>
      <c r="D172" s="6"/>
      <c r="E172" s="6"/>
      <c r="F172" s="6"/>
      <c r="G172" s="6"/>
      <c r="K172" s="7"/>
      <c r="L172" s="7"/>
    </row>
    <row r="173" spans="1:13" ht="17.25" x14ac:dyDescent="0.25">
      <c r="A173" s="84" t="s">
        <v>42</v>
      </c>
      <c r="B173" s="6"/>
      <c r="C173" s="6"/>
      <c r="D173" s="6"/>
      <c r="E173" s="6"/>
      <c r="F173" s="6"/>
      <c r="G173" s="6"/>
      <c r="K173" s="9"/>
      <c r="L173" s="9"/>
    </row>
    <row r="174" spans="1:13" x14ac:dyDescent="0.25">
      <c r="A174" s="28" t="s">
        <v>28</v>
      </c>
      <c r="K174" s="10"/>
      <c r="L174" s="10"/>
    </row>
    <row r="175" spans="1:13" x14ac:dyDescent="0.25">
      <c r="K175" s="7"/>
      <c r="L175" s="7"/>
    </row>
    <row r="176" spans="1:13" x14ac:dyDescent="0.25">
      <c r="A176" s="38"/>
      <c r="B176" s="24" t="str">
        <f t="shared" ref="B176:K176" si="52">IF(B162=0,"",B162)</f>
        <v>ENERO</v>
      </c>
      <c r="C176" s="24" t="str">
        <f t="shared" si="52"/>
        <v>FEBRERO</v>
      </c>
      <c r="D176" s="24" t="str">
        <f t="shared" si="52"/>
        <v>MARZO</v>
      </c>
      <c r="E176" s="24" t="str">
        <f t="shared" si="52"/>
        <v>ABRIL</v>
      </c>
      <c r="F176" s="24" t="str">
        <f t="shared" si="52"/>
        <v>MAYO</v>
      </c>
      <c r="G176" s="24" t="str">
        <f t="shared" si="52"/>
        <v>JUNIO</v>
      </c>
      <c r="H176" s="24" t="str">
        <f t="shared" si="52"/>
        <v>JULIO</v>
      </c>
      <c r="I176" s="24" t="str">
        <f t="shared" si="52"/>
        <v>AGOSTO</v>
      </c>
      <c r="J176" s="24" t="str">
        <f t="shared" si="52"/>
        <v>SEPTIEMBRE</v>
      </c>
      <c r="K176" s="24" t="str">
        <f t="shared" si="52"/>
        <v>OCTUBRE</v>
      </c>
      <c r="L176" s="88"/>
      <c r="M176" s="85"/>
    </row>
    <row r="177" spans="1:16" x14ac:dyDescent="0.25">
      <c r="A177" s="27" t="s">
        <v>17</v>
      </c>
      <c r="B177" s="57">
        <f>IFERROR((B121-B143)/B133,"")</f>
        <v>0.10611096906162107</v>
      </c>
      <c r="C177" s="57">
        <f t="shared" ref="C177:K177" si="53">IFERROR((C121-C143)/C133,"")</f>
        <v>0.10358974358974359</v>
      </c>
      <c r="D177" s="57">
        <f t="shared" si="53"/>
        <v>0.10997963340122199</v>
      </c>
      <c r="E177" s="57">
        <f t="shared" si="53"/>
        <v>0.10988459608630206</v>
      </c>
      <c r="F177" s="57">
        <f t="shared" si="53"/>
        <v>0.12003968253968254</v>
      </c>
      <c r="G177" s="57">
        <f t="shared" si="53"/>
        <v>0.1209147119442536</v>
      </c>
      <c r="H177" s="57">
        <f t="shared" si="53"/>
        <v>0.12253658536585366</v>
      </c>
      <c r="I177" s="57">
        <f t="shared" si="53"/>
        <v>0.12227969161705865</v>
      </c>
      <c r="J177" s="57">
        <f t="shared" si="53"/>
        <v>0.13000580383052815</v>
      </c>
      <c r="K177" s="57">
        <f t="shared" si="53"/>
        <v>0.13093052468837568</v>
      </c>
      <c r="L177" s="40" t="s">
        <v>0</v>
      </c>
      <c r="M177" s="87"/>
    </row>
    <row r="178" spans="1:16" x14ac:dyDescent="0.25">
      <c r="A178" s="17" t="s">
        <v>16</v>
      </c>
      <c r="B178" s="57">
        <f>IFERROR(B156/B133,"")</f>
        <v>2.025057530043467E-2</v>
      </c>
      <c r="C178" s="57">
        <f t="shared" ref="C178:K178" si="54">IFERROR(C156/C133,"")</f>
        <v>2.0512820512820513E-2</v>
      </c>
      <c r="D178" s="57">
        <f t="shared" si="54"/>
        <v>2.6985743380855399E-2</v>
      </c>
      <c r="E178" s="57">
        <f t="shared" si="54"/>
        <v>2.4586051179126944E-2</v>
      </c>
      <c r="F178" s="57">
        <f t="shared" si="54"/>
        <v>2.8273809523809524E-2</v>
      </c>
      <c r="G178" s="57">
        <f t="shared" si="54"/>
        <v>2.7971341642948278E-2</v>
      </c>
      <c r="H178" s="57">
        <f t="shared" si="54"/>
        <v>3.073170731707317E-2</v>
      </c>
      <c r="I178" s="57">
        <f t="shared" si="54"/>
        <v>3.0252756904459843E-2</v>
      </c>
      <c r="J178" s="57">
        <f t="shared" si="54"/>
        <v>3.0470110272780036E-2</v>
      </c>
      <c r="K178" s="57">
        <f t="shared" si="54"/>
        <v>3.0437723451541211E-2</v>
      </c>
      <c r="L178" s="40" t="s">
        <v>1</v>
      </c>
      <c r="M178" s="87"/>
    </row>
    <row r="179" spans="1:16" x14ac:dyDescent="0.25">
      <c r="A179" s="17" t="s">
        <v>18</v>
      </c>
      <c r="B179" s="57">
        <f>IFERROR(B157/B133,"")</f>
        <v>2.7103042700076706E-2</v>
      </c>
      <c r="C179" s="57">
        <f t="shared" ref="C179:K179" si="55">IFERROR(C157/C133,"")</f>
        <v>2.923076923076923E-2</v>
      </c>
      <c r="D179" s="57">
        <f t="shared" si="55"/>
        <v>3.4623217922606926E-2</v>
      </c>
      <c r="E179" s="57">
        <f t="shared" si="55"/>
        <v>3.2614149523331658E-2</v>
      </c>
      <c r="F179" s="57">
        <f t="shared" si="55"/>
        <v>3.4226190476190479E-2</v>
      </c>
      <c r="G179" s="57">
        <f t="shared" si="55"/>
        <v>3.3369319854745311E-2</v>
      </c>
      <c r="H179" s="57">
        <f t="shared" si="55"/>
        <v>3.5609756097560973E-2</v>
      </c>
      <c r="I179" s="57">
        <f t="shared" si="55"/>
        <v>3.659607690055626E-2</v>
      </c>
      <c r="J179" s="57">
        <f t="shared" si="55"/>
        <v>3.4822983168891465E-2</v>
      </c>
      <c r="K179" s="57">
        <f t="shared" si="55"/>
        <v>3.6235385061358587E-2</v>
      </c>
      <c r="L179" s="40" t="s">
        <v>2</v>
      </c>
      <c r="M179" s="87"/>
    </row>
    <row r="180" spans="1:16" ht="15.75" thickBot="1" x14ac:dyDescent="0.3">
      <c r="A180" s="53" t="s">
        <v>19</v>
      </c>
      <c r="B180" s="81">
        <f>IFERROR(B158/B151,"")</f>
        <v>1.3895935674658455</v>
      </c>
      <c r="C180" s="81">
        <f t="shared" ref="C180:K180" si="56">IFERROR(C158/C151,"")</f>
        <v>1.4476577797861123</v>
      </c>
      <c r="D180" s="81">
        <f t="shared" si="56"/>
        <v>1.5341281515315734</v>
      </c>
      <c r="E180" s="81">
        <f t="shared" si="56"/>
        <v>1.6454815758734205</v>
      </c>
      <c r="F180" s="81">
        <f t="shared" si="56"/>
        <v>1.7552275522755227</v>
      </c>
      <c r="G180" s="81">
        <f t="shared" si="56"/>
        <v>1.8699791561038814</v>
      </c>
      <c r="H180" s="81">
        <f t="shared" si="56"/>
        <v>1.9780063337110316</v>
      </c>
      <c r="I180" s="81">
        <f t="shared" si="56"/>
        <v>2.0738540916726662</v>
      </c>
      <c r="J180" s="81">
        <f t="shared" si="56"/>
        <v>2.2052832294670264</v>
      </c>
      <c r="K180" s="81">
        <f t="shared" si="56"/>
        <v>2.3201796599294191</v>
      </c>
      <c r="L180" s="40" t="s">
        <v>3</v>
      </c>
      <c r="M180" s="87"/>
    </row>
    <row r="181" spans="1:16" x14ac:dyDescent="0.25">
      <c r="K181" s="12"/>
      <c r="L181" s="12"/>
    </row>
    <row r="182" spans="1:16" x14ac:dyDescent="0.25">
      <c r="K182" s="12"/>
      <c r="L182" s="12"/>
    </row>
    <row r="183" spans="1:16" x14ac:dyDescent="0.25">
      <c r="K183" s="12"/>
      <c r="L183" s="12"/>
    </row>
    <row r="184" spans="1:16" x14ac:dyDescent="0.25">
      <c r="K184" s="12"/>
      <c r="L184" s="12"/>
    </row>
    <row r="185" spans="1:16" ht="17.25" x14ac:dyDescent="0.25">
      <c r="A185" s="84" t="s">
        <v>20</v>
      </c>
      <c r="B185" s="6"/>
      <c r="C185" s="6"/>
      <c r="D185" s="6"/>
      <c r="E185" s="6"/>
      <c r="K185" s="9"/>
      <c r="L185" s="9"/>
    </row>
    <row r="186" spans="1:16" x14ac:dyDescent="0.25">
      <c r="A186" s="28" t="s">
        <v>31</v>
      </c>
      <c r="D186" s="60" t="s">
        <v>0</v>
      </c>
      <c r="E186" s="61" t="s">
        <v>1</v>
      </c>
      <c r="F186" s="61" t="s">
        <v>2</v>
      </c>
      <c r="G186" s="62" t="s">
        <v>3</v>
      </c>
      <c r="K186" s="10"/>
      <c r="L186" s="10"/>
    </row>
    <row r="187" spans="1:16" x14ac:dyDescent="0.25">
      <c r="A187" s="28"/>
      <c r="D187" s="63">
        <v>6.56</v>
      </c>
      <c r="E187" s="64">
        <v>3.26</v>
      </c>
      <c r="F187" s="64">
        <v>6.72</v>
      </c>
      <c r="G187" s="65">
        <v>1.05</v>
      </c>
      <c r="K187" s="10"/>
      <c r="L187" s="10"/>
    </row>
    <row r="188" spans="1:16" x14ac:dyDescent="0.25">
      <c r="K188" s="7"/>
      <c r="L188" s="7"/>
    </row>
    <row r="189" spans="1:16" x14ac:dyDescent="0.25">
      <c r="A189" s="38"/>
      <c r="B189" s="24" t="str">
        <f t="shared" ref="B189:K189" si="57">IF(B162=0,"",B162)</f>
        <v>ENERO</v>
      </c>
      <c r="C189" s="24" t="str">
        <f t="shared" si="57"/>
        <v>FEBRERO</v>
      </c>
      <c r="D189" s="24" t="str">
        <f t="shared" si="57"/>
        <v>MARZO</v>
      </c>
      <c r="E189" s="24" t="str">
        <f t="shared" si="57"/>
        <v>ABRIL</v>
      </c>
      <c r="F189" s="24" t="str">
        <f t="shared" si="57"/>
        <v>MAYO</v>
      </c>
      <c r="G189" s="24" t="str">
        <f t="shared" si="57"/>
        <v>JUNIO</v>
      </c>
      <c r="H189" s="24" t="str">
        <f t="shared" si="57"/>
        <v>JULIO</v>
      </c>
      <c r="I189" s="24" t="str">
        <f t="shared" si="57"/>
        <v>AGOSTO</v>
      </c>
      <c r="J189" s="24" t="str">
        <f t="shared" si="57"/>
        <v>SEPTIEMBRE</v>
      </c>
      <c r="K189" s="24" t="str">
        <f t="shared" si="57"/>
        <v>OCTUBRE</v>
      </c>
      <c r="L189" s="88"/>
      <c r="M189" s="85"/>
    </row>
    <row r="190" spans="1:16" x14ac:dyDescent="0.25">
      <c r="A190" s="45" t="s">
        <v>22</v>
      </c>
      <c r="B190" s="57">
        <f>IFERROR(B177*Tabla2510[X1],"")</f>
        <v>0.69608795704423421</v>
      </c>
      <c r="C190" s="57">
        <f>IFERROR(C177*Tabla2510[X1],"")</f>
        <v>0.67954871794871785</v>
      </c>
      <c r="D190" s="57">
        <f>IFERROR(D177*Tabla2510[X1],"")</f>
        <v>0.72146639511201627</v>
      </c>
      <c r="E190" s="57">
        <f>IFERROR(E177*Tabla2510[X1],"")</f>
        <v>0.72084295032614154</v>
      </c>
      <c r="F190" s="57">
        <f>IFERROR(F177*Tabla2510[X1],"")</f>
        <v>0.78746031746031742</v>
      </c>
      <c r="G190" s="57">
        <f>IFERROR(G177*Tabla2510[X1],"")</f>
        <v>0.79320051035430361</v>
      </c>
      <c r="H190" s="57">
        <f>IFERROR(H177*Tabla2510[X1],"")</f>
        <v>0.80383999999999989</v>
      </c>
      <c r="I190" s="57">
        <f>IFERROR(I177*Tabla2510[X1],"")</f>
        <v>0.80215477700790472</v>
      </c>
      <c r="J190" s="57">
        <f>IFERROR(J177*Tabla2510[X1],"")</f>
        <v>0.85283807312826465</v>
      </c>
      <c r="K190" s="57">
        <f>IFERROR(K177*Tabla2510[X1],"")</f>
        <v>0.85890424195574444</v>
      </c>
      <c r="L190" s="40" t="s">
        <v>0</v>
      </c>
      <c r="M190" s="87"/>
    </row>
    <row r="191" spans="1:16" x14ac:dyDescent="0.25">
      <c r="A191" s="47" t="s">
        <v>21</v>
      </c>
      <c r="B191" s="66">
        <f>IFERROR(B178*Tabla2510[X2],"")</f>
        <v>6.6016875479417023E-2</v>
      </c>
      <c r="C191" s="57">
        <f>IFERROR(C178*Tabla2510[X2],"")</f>
        <v>6.6871794871794871E-2</v>
      </c>
      <c r="D191" s="57">
        <f>IFERROR(D178*Tabla2510[X2],"")</f>
        <v>8.7973523421588595E-2</v>
      </c>
      <c r="E191" s="57">
        <f>IFERROR(E178*Tabla2510[X2],"")</f>
        <v>8.0150526843953837E-2</v>
      </c>
      <c r="F191" s="57">
        <f>IFERROR(F178*Tabla2510[X2],"")</f>
        <v>9.2172619047619045E-2</v>
      </c>
      <c r="G191" s="57">
        <f>IFERROR(G178*Tabla2510[X2],"")</f>
        <v>9.1186573756011385E-2</v>
      </c>
      <c r="H191" s="57">
        <f>IFERROR(H178*Tabla2510[X2],"")</f>
        <v>0.10018536585365853</v>
      </c>
      <c r="I191" s="57">
        <f>IFERROR(I178*Tabla2510[X2],"")</f>
        <v>9.8623987508539082E-2</v>
      </c>
      <c r="J191" s="57">
        <f>IFERROR(J178*Tabla2510[X2],"")</f>
        <v>9.9332559489262909E-2</v>
      </c>
      <c r="K191" s="57">
        <f>IFERROR(K178*Tabla2510[X2],"")</f>
        <v>9.9226978452024342E-2</v>
      </c>
      <c r="L191" s="40" t="s">
        <v>1</v>
      </c>
      <c r="M191" s="87"/>
    </row>
    <row r="192" spans="1:16" x14ac:dyDescent="0.25">
      <c r="A192" s="47" t="s">
        <v>23</v>
      </c>
      <c r="B192" s="57">
        <f>IFERROR(B179*Tabla2510[X3],"")</f>
        <v>0.18213244694451547</v>
      </c>
      <c r="C192" s="57">
        <f>IFERROR(C179*Tabla2510[X3],"")</f>
        <v>0.19643076923076921</v>
      </c>
      <c r="D192" s="57">
        <f>IFERROR(D179*Tabla2510[X3],"")</f>
        <v>0.23266802443991855</v>
      </c>
      <c r="E192" s="57">
        <f>IFERROR(E179*Tabla2510[X3],"")</f>
        <v>0.21916708479678873</v>
      </c>
      <c r="F192" s="57">
        <f>IFERROR(F179*Tabla2510[X3],"")</f>
        <v>0.23</v>
      </c>
      <c r="G192" s="57">
        <f>IFERROR(G179*Tabla2510[X3],"")</f>
        <v>0.22424182942388848</v>
      </c>
      <c r="H192" s="57">
        <f>IFERROR(H179*Tabla2510[X3],"")</f>
        <v>0.23929756097560972</v>
      </c>
      <c r="I192" s="57">
        <f>IFERROR(I179*Tabla2510[X3],"")</f>
        <v>0.24592563677173807</v>
      </c>
      <c r="J192" s="57">
        <f>IFERROR(J179*Tabla2510[X3],"")</f>
        <v>0.23401044689495062</v>
      </c>
      <c r="K192" s="57">
        <f>IFERROR(K179*Tabla2510[X3],"")</f>
        <v>0.24350178761232968</v>
      </c>
      <c r="L192" s="40" t="s">
        <v>2</v>
      </c>
      <c r="M192" s="87"/>
      <c r="O192" s="12"/>
      <c r="P192" s="12"/>
    </row>
    <row r="193" spans="1:16" ht="15.75" thickBot="1" x14ac:dyDescent="0.3">
      <c r="A193" s="48" t="s">
        <v>24</v>
      </c>
      <c r="B193" s="58">
        <f>IFERROR(B180*Tabla2510[X4],"")</f>
        <v>1.4590732458391378</v>
      </c>
      <c r="C193" s="58">
        <f>IFERROR(C180*Tabla2510[X4],"")</f>
        <v>1.520040668775418</v>
      </c>
      <c r="D193" s="58">
        <f>IFERROR(D180*Tabla2510[X4],"")</f>
        <v>1.6108345591081521</v>
      </c>
      <c r="E193" s="58">
        <f>IFERROR(E180*Tabla2510[X4],"")</f>
        <v>1.7277556546670916</v>
      </c>
      <c r="F193" s="58">
        <f>IFERROR(F180*Tabla2510[X4],"")</f>
        <v>1.842988929889299</v>
      </c>
      <c r="G193" s="58">
        <f>IFERROR(G180*Tabla2510[X4],"")</f>
        <v>1.9634781139090756</v>
      </c>
      <c r="H193" s="58">
        <f>IFERROR(H180*Tabla2510[X4],"")</f>
        <v>2.0769066503965834</v>
      </c>
      <c r="I193" s="58">
        <f>IFERROR(I180*Tabla2510[X4],"")</f>
        <v>2.1775467962562995</v>
      </c>
      <c r="J193" s="58">
        <f>IFERROR(J180*Tabla2510[X4],"")</f>
        <v>2.3155473909403779</v>
      </c>
      <c r="K193" s="58">
        <f>IFERROR(K180*Tabla2510[X4],"")</f>
        <v>2.4361886429258903</v>
      </c>
      <c r="L193" s="40" t="s">
        <v>3</v>
      </c>
      <c r="M193" s="87"/>
      <c r="O193" s="96"/>
      <c r="P193" s="96"/>
    </row>
    <row r="194" spans="1:16" ht="15.75" thickBot="1" x14ac:dyDescent="0.3">
      <c r="A194" s="49" t="s">
        <v>29</v>
      </c>
      <c r="B194" s="59">
        <f t="shared" ref="B194:K194" si="58">IF(B162=0,"",(SUM(B190:B193)))</f>
        <v>2.4033105253073046</v>
      </c>
      <c r="C194" s="59">
        <f t="shared" si="58"/>
        <v>2.4628919508267</v>
      </c>
      <c r="D194" s="59">
        <f t="shared" si="58"/>
        <v>2.6529425020816753</v>
      </c>
      <c r="E194" s="59">
        <f t="shared" si="58"/>
        <v>2.7479162166339757</v>
      </c>
      <c r="F194" s="59">
        <f t="shared" si="58"/>
        <v>2.9526218663972355</v>
      </c>
      <c r="G194" s="59">
        <f t="shared" si="58"/>
        <v>3.0721070274432787</v>
      </c>
      <c r="H194" s="59">
        <f t="shared" si="58"/>
        <v>3.2202295772258518</v>
      </c>
      <c r="I194" s="59">
        <f t="shared" si="58"/>
        <v>3.3242511975444815</v>
      </c>
      <c r="J194" s="59">
        <f t="shared" si="58"/>
        <v>3.5017284704528562</v>
      </c>
      <c r="K194" s="59">
        <f t="shared" si="58"/>
        <v>3.6378216509459889</v>
      </c>
      <c r="L194" s="91"/>
      <c r="M194" s="92"/>
      <c r="O194" s="96"/>
      <c r="P194" s="96"/>
    </row>
    <row r="195" spans="1:16" x14ac:dyDescent="0.25">
      <c r="A195" s="54" t="s">
        <v>32</v>
      </c>
      <c r="B195" s="55">
        <v>2.6</v>
      </c>
      <c r="C195" s="55">
        <v>2.6</v>
      </c>
      <c r="D195" s="55">
        <v>2.6</v>
      </c>
      <c r="E195" s="55">
        <v>2.6</v>
      </c>
      <c r="F195" s="55">
        <v>2.6</v>
      </c>
      <c r="G195" s="55">
        <v>2.6</v>
      </c>
      <c r="H195" s="55">
        <v>2.6</v>
      </c>
      <c r="I195" s="55">
        <v>2.6</v>
      </c>
      <c r="J195" s="55">
        <v>2.6</v>
      </c>
      <c r="K195" s="55">
        <v>2.6</v>
      </c>
      <c r="L195" s="79"/>
      <c r="M195" s="79"/>
      <c r="O195" s="21"/>
      <c r="P195" s="21"/>
    </row>
    <row r="196" spans="1:16" x14ac:dyDescent="0.25">
      <c r="A196" s="16" t="s">
        <v>33</v>
      </c>
      <c r="B196" s="56">
        <v>1.1000000000000001</v>
      </c>
      <c r="C196" s="56">
        <v>1.1000000000000001</v>
      </c>
      <c r="D196" s="56">
        <v>1.1000000000000001</v>
      </c>
      <c r="E196" s="56">
        <v>1.1000000000000001</v>
      </c>
      <c r="F196" s="56">
        <v>1.1000000000000001</v>
      </c>
      <c r="G196" s="56">
        <v>1.1000000000000001</v>
      </c>
      <c r="H196" s="56">
        <v>1.1000000000000001</v>
      </c>
      <c r="I196" s="56">
        <v>1.1000000000000001</v>
      </c>
      <c r="J196" s="56">
        <v>1.1000000000000001</v>
      </c>
      <c r="K196" s="56">
        <v>1.1000000000000001</v>
      </c>
      <c r="L196" s="79"/>
      <c r="M196" s="79"/>
      <c r="O196" s="21"/>
      <c r="P196" s="21"/>
    </row>
    <row r="197" spans="1:16" x14ac:dyDescent="0.25">
      <c r="A197" s="93"/>
      <c r="B197" s="56"/>
      <c r="C197" s="56"/>
      <c r="D197" s="56"/>
      <c r="E197" s="56"/>
      <c r="F197" s="93"/>
      <c r="G197" s="93"/>
      <c r="H197" s="93"/>
      <c r="I197" s="93"/>
      <c r="J197" s="93"/>
      <c r="K197" s="93"/>
      <c r="L197" s="78"/>
      <c r="M197" s="78"/>
      <c r="O197" s="21"/>
      <c r="P197" s="21"/>
    </row>
    <row r="198" spans="1:16" x14ac:dyDescent="0.25">
      <c r="A198" s="78"/>
      <c r="B198" s="78"/>
      <c r="C198" s="78"/>
      <c r="D198" s="78"/>
      <c r="E198" s="78"/>
      <c r="F198" s="78"/>
      <c r="G198" s="78"/>
      <c r="H198" s="78"/>
      <c r="I198" s="78"/>
      <c r="J198" s="78"/>
      <c r="K198" s="78"/>
      <c r="L198" s="78"/>
      <c r="M198" s="78"/>
      <c r="O198" s="21"/>
      <c r="P198" s="21"/>
    </row>
    <row r="199" spans="1:16" x14ac:dyDescent="0.25">
      <c r="A199" s="78"/>
      <c r="B199" s="78"/>
      <c r="C199" s="78"/>
      <c r="D199" s="78"/>
      <c r="E199" s="78"/>
      <c r="F199" s="78"/>
      <c r="G199" s="78"/>
      <c r="H199" s="78"/>
      <c r="I199" s="78"/>
      <c r="J199" s="78"/>
      <c r="K199" s="78"/>
      <c r="L199" s="78"/>
      <c r="M199" s="78"/>
      <c r="O199" s="6"/>
      <c r="P199" s="6"/>
    </row>
    <row r="200" spans="1:16" x14ac:dyDescent="0.25">
      <c r="A200" s="78"/>
      <c r="B200" s="78"/>
      <c r="C200" s="78"/>
      <c r="D200" s="78"/>
      <c r="E200" s="78"/>
      <c r="F200" s="78"/>
      <c r="G200" s="78"/>
      <c r="H200" s="78"/>
      <c r="I200" s="78"/>
      <c r="J200" s="78"/>
      <c r="K200" s="78"/>
      <c r="L200" s="78"/>
      <c r="M200" s="78"/>
      <c r="O200" s="6"/>
      <c r="P200" s="6"/>
    </row>
    <row r="201" spans="1:16" x14ac:dyDescent="0.25">
      <c r="A201" s="78"/>
      <c r="B201" s="78"/>
      <c r="C201" s="78"/>
      <c r="D201" s="78"/>
      <c r="E201" s="78"/>
      <c r="F201" s="78"/>
      <c r="G201" s="78"/>
      <c r="H201" s="78"/>
      <c r="I201" s="78"/>
      <c r="J201" s="78"/>
      <c r="K201" s="80"/>
      <c r="L201" s="80"/>
      <c r="M201" s="78"/>
    </row>
    <row r="202" spans="1:16" x14ac:dyDescent="0.25">
      <c r="K202" s="6"/>
      <c r="L202" s="6"/>
    </row>
    <row r="203" spans="1:16" x14ac:dyDescent="0.25">
      <c r="K203" s="6"/>
      <c r="L203" s="6"/>
    </row>
    <row r="204" spans="1:16" x14ac:dyDescent="0.25">
      <c r="K204" s="6"/>
      <c r="L204" s="6"/>
    </row>
    <row r="205" spans="1:16" x14ac:dyDescent="0.25">
      <c r="K205" s="6"/>
      <c r="L205" s="6"/>
    </row>
    <row r="206" spans="1:16" x14ac:dyDescent="0.25">
      <c r="K206" s="6"/>
      <c r="L206" s="6"/>
    </row>
    <row r="207" spans="1:16" x14ac:dyDescent="0.25">
      <c r="K207" s="6"/>
      <c r="L207" s="6"/>
    </row>
    <row r="208" spans="1:16" x14ac:dyDescent="0.25">
      <c r="K208" s="6"/>
      <c r="L208" s="6"/>
    </row>
    <row r="209" spans="2:12" x14ac:dyDescent="0.25">
      <c r="K209" s="6"/>
      <c r="L209" s="6"/>
    </row>
    <row r="210" spans="2:12" ht="15.75" thickBot="1" x14ac:dyDescent="0.3">
      <c r="K210" s="6"/>
      <c r="L210" s="6"/>
    </row>
    <row r="211" spans="2:12" x14ac:dyDescent="0.25">
      <c r="B211" s="82" t="s">
        <v>58</v>
      </c>
      <c r="C211" s="75"/>
      <c r="D211" s="70"/>
      <c r="E211" s="70"/>
      <c r="K211" s="6"/>
      <c r="L211" s="6"/>
    </row>
    <row r="212" spans="2:12" x14ac:dyDescent="0.25">
      <c r="B212" s="71" t="s">
        <v>35</v>
      </c>
      <c r="C212" s="76">
        <v>2.6</v>
      </c>
      <c r="D212" s="76" t="s">
        <v>39</v>
      </c>
      <c r="E212" s="72"/>
    </row>
    <row r="213" spans="2:12" x14ac:dyDescent="0.25">
      <c r="B213" s="67" t="s">
        <v>36</v>
      </c>
      <c r="C213" s="5" t="s">
        <v>37</v>
      </c>
      <c r="D213" s="5" t="s">
        <v>40</v>
      </c>
      <c r="E213" s="68"/>
    </row>
    <row r="214" spans="2:12" ht="15.75" thickBot="1" x14ac:dyDescent="0.3">
      <c r="B214" s="73" t="s">
        <v>38</v>
      </c>
      <c r="C214" s="77">
        <v>1.0900000000000001</v>
      </c>
      <c r="D214" s="77" t="s">
        <v>56</v>
      </c>
      <c r="E214" s="74"/>
    </row>
  </sheetData>
  <phoneticPr fontId="46" type="noConversion"/>
  <pageMargins left="0.7" right="0.7" top="0.75" bottom="0.75" header="0.3" footer="0.3"/>
  <pageSetup orientation="portrait" r:id="rId1"/>
  <drawing r:id="rId2"/>
  <legacyDrawing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1A887-2A9C-423A-AB7B-B42118D2AC27}">
  <sheetPr>
    <tabColor rgb="FFFFFF00"/>
  </sheetPr>
  <dimension ref="A1:P205"/>
  <sheetViews>
    <sheetView showGridLines="0" zoomScale="85" zoomScaleNormal="85" workbookViewId="0">
      <selection activeCell="A12" sqref="A12"/>
    </sheetView>
  </sheetViews>
  <sheetFormatPr baseColWidth="10" defaultRowHeight="15" x14ac:dyDescent="0.25"/>
  <cols>
    <col min="1" max="1" width="44.85546875" customWidth="1"/>
    <col min="2" max="2" width="13.7109375" bestFit="1" customWidth="1"/>
    <col min="3" max="8" width="13.7109375" customWidth="1"/>
    <col min="9" max="9" width="13.5703125" customWidth="1"/>
    <col min="10" max="10" width="12.7109375" bestFit="1" customWidth="1"/>
    <col min="11" max="11" width="13.140625" customWidth="1"/>
    <col min="12" max="12" width="12.85546875" customWidth="1"/>
    <col min="13" max="13" width="12.140625" customWidth="1"/>
    <col min="14" max="15" width="12" bestFit="1" customWidth="1"/>
    <col min="16" max="16" width="12.5703125" bestFit="1" customWidth="1"/>
  </cols>
  <sheetData>
    <row r="1" spans="1:9" ht="24.75" customHeight="1" x14ac:dyDescent="0.35">
      <c r="A1" s="99" t="s">
        <v>26</v>
      </c>
      <c r="B1" s="100"/>
      <c r="C1" s="101"/>
      <c r="D1" s="100"/>
      <c r="E1" s="100"/>
      <c r="F1" s="100"/>
      <c r="G1" s="100"/>
      <c r="H1" s="100"/>
      <c r="I1" s="93"/>
    </row>
    <row r="2" spans="1:9" ht="19.5" customHeight="1" x14ac:dyDescent="0.25">
      <c r="A2" s="102" t="s">
        <v>100</v>
      </c>
      <c r="B2" s="100"/>
      <c r="C2" s="100"/>
      <c r="D2" s="100"/>
      <c r="E2" s="100"/>
      <c r="F2" s="100"/>
      <c r="G2" s="100"/>
      <c r="H2" s="100"/>
      <c r="I2" s="93"/>
    </row>
    <row r="3" spans="1:9" x14ac:dyDescent="0.25">
      <c r="A3" s="29"/>
      <c r="B3" s="29"/>
      <c r="C3" s="29"/>
      <c r="D3" s="29"/>
      <c r="E3" s="29"/>
      <c r="F3" s="29"/>
      <c r="G3" s="29"/>
      <c r="H3" s="29"/>
    </row>
    <row r="4" spans="1:9" x14ac:dyDescent="0.25">
      <c r="A4" s="29"/>
      <c r="B4" s="29"/>
      <c r="C4" s="29"/>
      <c r="D4" s="29"/>
      <c r="E4" s="29"/>
      <c r="F4" s="29"/>
      <c r="G4" s="29"/>
      <c r="H4" s="29"/>
    </row>
    <row r="5" spans="1:9" ht="15.75" x14ac:dyDescent="0.25">
      <c r="A5" s="30"/>
      <c r="B5" s="29"/>
      <c r="C5" s="29"/>
      <c r="D5" s="29"/>
      <c r="E5" s="29"/>
      <c r="F5" s="29"/>
      <c r="G5" s="31"/>
      <c r="H5" s="31"/>
    </row>
    <row r="6" spans="1:9" ht="15.75" x14ac:dyDescent="0.25">
      <c r="A6" s="32"/>
      <c r="B6" s="29"/>
      <c r="C6" s="29"/>
      <c r="D6" s="29"/>
      <c r="E6" s="29"/>
      <c r="F6" s="29"/>
      <c r="G6" s="33"/>
      <c r="H6" s="34"/>
    </row>
    <row r="7" spans="1:9" ht="15.75" x14ac:dyDescent="0.25">
      <c r="A7" s="32"/>
      <c r="B7" s="29"/>
      <c r="C7" s="29"/>
      <c r="D7" s="29"/>
      <c r="E7" s="29"/>
      <c r="F7" s="29"/>
      <c r="G7" s="33"/>
      <c r="H7" s="34"/>
    </row>
    <row r="8" spans="1:9" ht="15.75" x14ac:dyDescent="0.25">
      <c r="A8" s="32"/>
      <c r="B8" s="29"/>
      <c r="C8" s="29"/>
      <c r="D8" s="29"/>
      <c r="E8" s="29"/>
      <c r="F8" s="29"/>
      <c r="G8" s="33"/>
      <c r="H8" s="34"/>
    </row>
    <row r="9" spans="1:9" x14ac:dyDescent="0.25">
      <c r="A9" s="35"/>
      <c r="B9" s="29"/>
      <c r="C9" s="29"/>
      <c r="D9" s="29"/>
      <c r="E9" s="29"/>
      <c r="F9" s="29"/>
      <c r="G9" s="33"/>
      <c r="H9" s="34"/>
    </row>
    <row r="10" spans="1:9" x14ac:dyDescent="0.25">
      <c r="A10" s="29"/>
      <c r="B10" s="29"/>
      <c r="C10" s="29"/>
      <c r="D10" s="29"/>
      <c r="E10" s="29"/>
      <c r="F10" s="29"/>
      <c r="G10" s="33"/>
      <c r="H10" s="34"/>
    </row>
    <row r="11" spans="1:9" x14ac:dyDescent="0.25">
      <c r="A11" s="29"/>
      <c r="B11" s="29"/>
      <c r="C11" s="29"/>
      <c r="D11" s="29"/>
      <c r="E11" s="29"/>
      <c r="F11" s="29"/>
      <c r="G11" s="33"/>
      <c r="H11" s="34"/>
    </row>
    <row r="12" spans="1:9" x14ac:dyDescent="0.25">
      <c r="A12" s="2"/>
      <c r="B12" s="2"/>
      <c r="C12" s="2"/>
      <c r="D12" s="2"/>
      <c r="E12" s="2"/>
      <c r="F12" s="2"/>
      <c r="G12" s="36"/>
      <c r="H12" s="37"/>
    </row>
    <row r="13" spans="1:9" x14ac:dyDescent="0.25">
      <c r="G13" s="13"/>
      <c r="H13" s="14"/>
    </row>
    <row r="14" spans="1:9" ht="19.5" x14ac:dyDescent="0.25">
      <c r="A14" s="25" t="s">
        <v>9</v>
      </c>
      <c r="B14" s="118"/>
      <c r="C14" s="118"/>
      <c r="D14" s="118"/>
      <c r="E14" s="118"/>
      <c r="F14" s="118"/>
      <c r="G14" s="118"/>
    </row>
    <row r="15" spans="1:9" ht="18.75" customHeight="1" x14ac:dyDescent="0.25">
      <c r="A15" s="26" t="s">
        <v>61</v>
      </c>
    </row>
    <row r="16" spans="1:9" ht="15" customHeight="1" x14ac:dyDescent="0.25">
      <c r="A16" s="26"/>
    </row>
    <row r="17" spans="1:9" ht="15" customHeight="1" x14ac:dyDescent="0.25">
      <c r="A17" s="103" t="s">
        <v>74</v>
      </c>
      <c r="B17" s="23">
        <v>2016</v>
      </c>
      <c r="C17" s="23">
        <v>2017</v>
      </c>
      <c r="D17" s="23">
        <v>2018</v>
      </c>
      <c r="E17" s="23">
        <v>2019</v>
      </c>
      <c r="F17" s="23">
        <v>2020</v>
      </c>
      <c r="G17" s="23">
        <v>2021</v>
      </c>
    </row>
    <row r="18" spans="1:9" ht="15" customHeight="1" x14ac:dyDescent="0.25">
      <c r="A18" s="45" t="s">
        <v>62</v>
      </c>
      <c r="B18" s="19"/>
      <c r="C18" s="19"/>
      <c r="D18" s="19"/>
      <c r="E18" s="19"/>
      <c r="F18" s="19"/>
      <c r="G18" s="19"/>
      <c r="H18" s="6"/>
      <c r="I18" s="6"/>
    </row>
    <row r="19" spans="1:9" ht="15" customHeight="1" x14ac:dyDescent="0.25">
      <c r="A19" s="46" t="s">
        <v>63</v>
      </c>
      <c r="B19" s="19"/>
      <c r="C19" s="19"/>
      <c r="D19" s="19"/>
      <c r="E19" s="19"/>
      <c r="F19" s="19"/>
      <c r="G19" s="19"/>
      <c r="H19" s="6"/>
      <c r="I19" s="6"/>
    </row>
    <row r="20" spans="1:9" ht="15" customHeight="1" x14ac:dyDescent="0.25">
      <c r="A20" s="47" t="s">
        <v>64</v>
      </c>
      <c r="B20" s="19"/>
      <c r="C20" s="19"/>
      <c r="D20" s="19"/>
      <c r="E20" s="19"/>
      <c r="F20" s="19"/>
      <c r="G20" s="19"/>
      <c r="H20" s="6"/>
      <c r="I20" s="6"/>
    </row>
    <row r="21" spans="1:9" ht="15" customHeight="1" x14ac:dyDescent="0.25">
      <c r="A21" s="47" t="s">
        <v>65</v>
      </c>
      <c r="B21" s="19"/>
      <c r="C21" s="19"/>
      <c r="D21" s="19"/>
      <c r="E21" s="19"/>
      <c r="F21" s="19"/>
      <c r="G21" s="19"/>
      <c r="H21" s="6"/>
      <c r="I21" s="6"/>
    </row>
    <row r="22" spans="1:9" ht="15" customHeight="1" x14ac:dyDescent="0.25">
      <c r="A22" s="47" t="s">
        <v>75</v>
      </c>
      <c r="B22" s="19"/>
      <c r="C22" s="19"/>
      <c r="D22" s="19"/>
      <c r="E22" s="19"/>
      <c r="F22" s="19"/>
      <c r="G22" s="19"/>
      <c r="H22" s="6"/>
      <c r="I22" s="6"/>
    </row>
    <row r="23" spans="1:9" ht="15" customHeight="1" x14ac:dyDescent="0.25">
      <c r="A23" s="47" t="s">
        <v>66</v>
      </c>
      <c r="B23" s="19"/>
      <c r="C23" s="19"/>
      <c r="D23" s="19"/>
      <c r="E23" s="19"/>
      <c r="F23" s="19"/>
      <c r="G23" s="19"/>
      <c r="H23" s="6"/>
      <c r="I23" s="6"/>
    </row>
    <row r="24" spans="1:9" ht="15" customHeight="1" x14ac:dyDescent="0.25">
      <c r="A24" s="106" t="s">
        <v>80</v>
      </c>
      <c r="B24" s="107"/>
      <c r="C24" s="107"/>
      <c r="D24" s="107"/>
      <c r="E24" s="107"/>
      <c r="F24" s="107"/>
      <c r="G24" s="107"/>
      <c r="H24" s="6"/>
      <c r="I24" s="6"/>
    </row>
    <row r="25" spans="1:9" ht="15" customHeight="1" x14ac:dyDescent="0.25">
      <c r="A25" s="104" t="s">
        <v>74</v>
      </c>
      <c r="B25" s="105">
        <f>SUM(B7:B12,B18:B24)</f>
        <v>0</v>
      </c>
      <c r="C25" s="105">
        <f t="shared" ref="C25:D25" si="0">SUM(C7:C12,C18:C24)</f>
        <v>0</v>
      </c>
      <c r="D25" s="105">
        <f t="shared" si="0"/>
        <v>0</v>
      </c>
      <c r="E25" s="105">
        <f>SUM(E7:E12,E18:E24)</f>
        <v>0</v>
      </c>
      <c r="F25" s="105">
        <f t="shared" ref="F25" si="1">SUM(F7:F12,F18:F24)</f>
        <v>0</v>
      </c>
      <c r="G25" s="105">
        <f t="shared" ref="G25" si="2">SUM(G7:G12,G18:G24)</f>
        <v>0</v>
      </c>
    </row>
    <row r="26" spans="1:9" ht="15" customHeight="1" x14ac:dyDescent="0.25">
      <c r="A26" s="16"/>
      <c r="B26" s="108"/>
      <c r="C26" s="108"/>
      <c r="D26" s="108"/>
      <c r="E26" s="108"/>
    </row>
    <row r="27" spans="1:9" ht="15" customHeight="1" x14ac:dyDescent="0.25">
      <c r="A27" s="26"/>
    </row>
    <row r="28" spans="1:9" ht="15" customHeight="1" x14ac:dyDescent="0.25">
      <c r="A28" s="103" t="s">
        <v>60</v>
      </c>
      <c r="B28" s="23">
        <v>2018</v>
      </c>
      <c r="C28" s="23">
        <v>2019</v>
      </c>
      <c r="D28" s="23">
        <v>2020</v>
      </c>
      <c r="E28" s="23">
        <v>2021</v>
      </c>
      <c r="F28" s="23">
        <v>2022</v>
      </c>
      <c r="G28" s="23">
        <v>2023</v>
      </c>
    </row>
    <row r="29" spans="1:9" ht="15" customHeight="1" x14ac:dyDescent="0.25">
      <c r="A29" s="45" t="s">
        <v>67</v>
      </c>
      <c r="B29" s="19"/>
      <c r="C29" s="19"/>
      <c r="D29" s="19"/>
      <c r="E29" s="19"/>
      <c r="F29" s="19"/>
      <c r="G29" s="19"/>
    </row>
    <row r="30" spans="1:9" ht="15" customHeight="1" x14ac:dyDescent="0.25">
      <c r="A30" s="46" t="s">
        <v>68</v>
      </c>
      <c r="B30" s="19"/>
      <c r="C30" s="19"/>
      <c r="D30" s="19"/>
      <c r="E30" s="19"/>
      <c r="F30" s="19"/>
      <c r="G30" s="19"/>
    </row>
    <row r="31" spans="1:9" ht="15" customHeight="1" x14ac:dyDescent="0.25">
      <c r="A31" s="47" t="s">
        <v>69</v>
      </c>
      <c r="B31" s="19"/>
      <c r="C31" s="19"/>
      <c r="D31" s="19"/>
      <c r="E31" s="19"/>
      <c r="F31" s="19"/>
      <c r="G31" s="19"/>
      <c r="H31" s="6"/>
    </row>
    <row r="32" spans="1:9" ht="15" customHeight="1" x14ac:dyDescent="0.25">
      <c r="A32" s="47" t="s">
        <v>70</v>
      </c>
      <c r="B32" s="19"/>
      <c r="C32" s="19"/>
      <c r="D32" s="19"/>
      <c r="E32" s="19"/>
      <c r="F32" s="19"/>
      <c r="G32" s="19"/>
      <c r="H32" s="6"/>
    </row>
    <row r="33" spans="1:8" ht="15" customHeight="1" x14ac:dyDescent="0.25">
      <c r="A33" s="47" t="s">
        <v>71</v>
      </c>
      <c r="B33" s="19"/>
      <c r="C33" s="19"/>
      <c r="D33" s="19"/>
      <c r="E33" s="19"/>
      <c r="F33" s="19"/>
      <c r="G33" s="19"/>
      <c r="H33" s="6"/>
    </row>
    <row r="34" spans="1:8" ht="15" customHeight="1" x14ac:dyDescent="0.25">
      <c r="A34" s="47" t="s">
        <v>72</v>
      </c>
      <c r="B34" s="19"/>
      <c r="C34" s="19"/>
      <c r="D34" s="19"/>
      <c r="E34" s="19"/>
      <c r="F34" s="19"/>
      <c r="G34" s="19"/>
      <c r="H34" s="6"/>
    </row>
    <row r="35" spans="1:8" ht="15" customHeight="1" x14ac:dyDescent="0.25">
      <c r="A35" s="47" t="s">
        <v>73</v>
      </c>
      <c r="B35" s="19"/>
      <c r="C35" s="19"/>
      <c r="D35" s="19"/>
      <c r="E35" s="19"/>
      <c r="F35" s="19"/>
      <c r="G35" s="19"/>
      <c r="H35" s="6"/>
    </row>
    <row r="36" spans="1:8" ht="15" customHeight="1" x14ac:dyDescent="0.25">
      <c r="A36" s="104" t="s">
        <v>76</v>
      </c>
      <c r="B36" s="105">
        <f>SUM(B29:B35)</f>
        <v>0</v>
      </c>
      <c r="C36" s="105">
        <f t="shared" ref="C36:D36" si="3">SUM(C29:C35)</f>
        <v>0</v>
      </c>
      <c r="D36" s="105">
        <f t="shared" si="3"/>
        <v>0</v>
      </c>
      <c r="E36" s="105">
        <f>SUM(E29:E35)</f>
        <v>0</v>
      </c>
      <c r="F36" s="105">
        <f t="shared" ref="F36" si="4">SUM(F29:F35)</f>
        <v>0</v>
      </c>
      <c r="G36" s="105">
        <f>SUM(G29:G35)</f>
        <v>0</v>
      </c>
    </row>
    <row r="37" spans="1:8" ht="15" customHeight="1" x14ac:dyDescent="0.25">
      <c r="A37" s="104" t="s">
        <v>8</v>
      </c>
      <c r="B37" s="105">
        <f>SUM(B25+B36)</f>
        <v>0</v>
      </c>
      <c r="C37" s="105">
        <f t="shared" ref="C37:D37" si="5">SUM(C25+C36)</f>
        <v>0</v>
      </c>
      <c r="D37" s="105">
        <f t="shared" si="5"/>
        <v>0</v>
      </c>
      <c r="E37" s="105">
        <f>SUM(E25+E36)</f>
        <v>0</v>
      </c>
      <c r="F37" s="105">
        <f t="shared" ref="F37" si="6">SUM(F25+F36)</f>
        <v>0</v>
      </c>
      <c r="G37" s="105">
        <f>SUM(G25+G36)</f>
        <v>0</v>
      </c>
    </row>
    <row r="38" spans="1:8" ht="15" customHeight="1" x14ac:dyDescent="0.25">
      <c r="A38" s="26"/>
    </row>
    <row r="39" spans="1:8" ht="15" customHeight="1" x14ac:dyDescent="0.25">
      <c r="A39" s="26"/>
    </row>
    <row r="40" spans="1:8" ht="15" customHeight="1" x14ac:dyDescent="0.25">
      <c r="A40" s="26"/>
    </row>
    <row r="41" spans="1:8" ht="15" customHeight="1" x14ac:dyDescent="0.25">
      <c r="A41" s="114" t="s">
        <v>84</v>
      </c>
      <c r="B41" s="23">
        <v>2018</v>
      </c>
      <c r="C41" s="23">
        <v>2019</v>
      </c>
      <c r="D41" s="23">
        <v>2020</v>
      </c>
      <c r="E41" s="23">
        <v>2021</v>
      </c>
      <c r="F41" s="23">
        <v>2022</v>
      </c>
      <c r="G41" s="23">
        <v>2023</v>
      </c>
    </row>
    <row r="42" spans="1:8" ht="15" customHeight="1" x14ac:dyDescent="0.25">
      <c r="A42" s="45" t="s">
        <v>78</v>
      </c>
      <c r="B42" s="19"/>
      <c r="C42" s="19"/>
      <c r="D42" s="19"/>
      <c r="E42" s="19"/>
      <c r="F42" s="19"/>
      <c r="G42" s="19"/>
    </row>
    <row r="43" spans="1:8" ht="15" customHeight="1" x14ac:dyDescent="0.25">
      <c r="A43" s="46" t="s">
        <v>86</v>
      </c>
      <c r="B43" s="19"/>
      <c r="C43" s="19"/>
      <c r="D43" s="19"/>
      <c r="E43" s="19"/>
      <c r="F43" s="19"/>
      <c r="G43" s="19"/>
    </row>
    <row r="44" spans="1:8" ht="15" customHeight="1" x14ac:dyDescent="0.25">
      <c r="A44" s="47" t="s">
        <v>79</v>
      </c>
      <c r="B44" s="19"/>
      <c r="C44" s="19"/>
      <c r="D44" s="19"/>
      <c r="E44" s="19"/>
      <c r="F44" s="19"/>
      <c r="G44" s="19"/>
    </row>
    <row r="45" spans="1:8" ht="15" customHeight="1" x14ac:dyDescent="0.25">
      <c r="A45" s="47" t="s">
        <v>81</v>
      </c>
      <c r="B45" s="19"/>
      <c r="C45" s="19"/>
      <c r="D45" s="19"/>
      <c r="E45" s="19"/>
      <c r="F45" s="19"/>
      <c r="G45" s="19"/>
    </row>
    <row r="46" spans="1:8" ht="15" customHeight="1" x14ac:dyDescent="0.25">
      <c r="A46" s="47" t="s">
        <v>82</v>
      </c>
      <c r="B46" s="19"/>
      <c r="C46" s="19"/>
      <c r="D46" s="19"/>
      <c r="E46" s="19"/>
      <c r="F46" s="19"/>
      <c r="G46" s="19"/>
    </row>
    <row r="47" spans="1:8" ht="15" customHeight="1" x14ac:dyDescent="0.25">
      <c r="A47" s="104" t="s">
        <v>84</v>
      </c>
      <c r="B47" s="105">
        <f>SUM(B42:B46)</f>
        <v>0</v>
      </c>
      <c r="C47" s="105">
        <f t="shared" ref="C47:E47" si="7">SUM(C42:C46)</f>
        <v>0</v>
      </c>
      <c r="D47" s="105">
        <f t="shared" si="7"/>
        <v>0</v>
      </c>
      <c r="E47" s="105">
        <f t="shared" si="7"/>
        <v>0</v>
      </c>
      <c r="F47" s="105">
        <f t="shared" ref="F47" si="8">SUM(F42:F46)</f>
        <v>0</v>
      </c>
      <c r="G47" s="105">
        <f t="shared" ref="G47" si="9">SUM(G42:G46)</f>
        <v>0</v>
      </c>
    </row>
    <row r="48" spans="1:8" ht="15" customHeight="1" x14ac:dyDescent="0.25">
      <c r="A48" s="111"/>
      <c r="B48" s="7"/>
      <c r="C48" s="7"/>
      <c r="D48" s="7"/>
      <c r="E48" s="7"/>
    </row>
    <row r="49" spans="1:7" ht="15" customHeight="1" x14ac:dyDescent="0.25">
      <c r="A49" s="8"/>
      <c r="B49" s="7"/>
      <c r="C49" s="7"/>
      <c r="D49" s="7"/>
      <c r="E49" s="7"/>
    </row>
    <row r="50" spans="1:7" ht="15" customHeight="1" x14ac:dyDescent="0.25">
      <c r="A50" s="114" t="s">
        <v>85</v>
      </c>
      <c r="B50" s="112">
        <v>2018</v>
      </c>
      <c r="C50" s="23">
        <v>2019</v>
      </c>
      <c r="D50" s="23">
        <v>2020</v>
      </c>
      <c r="E50" s="23">
        <v>2021</v>
      </c>
      <c r="F50" s="23">
        <v>2022</v>
      </c>
      <c r="G50" s="23">
        <v>2023</v>
      </c>
    </row>
    <row r="51" spans="1:7" ht="15" customHeight="1" x14ac:dyDescent="0.25">
      <c r="A51" s="45" t="s">
        <v>87</v>
      </c>
      <c r="B51" s="113"/>
      <c r="C51" s="19"/>
      <c r="D51" s="19"/>
      <c r="E51" s="19"/>
      <c r="F51" s="19"/>
      <c r="G51" s="19"/>
    </row>
    <row r="52" spans="1:7" ht="15" customHeight="1" x14ac:dyDescent="0.25">
      <c r="A52" s="46" t="s">
        <v>88</v>
      </c>
      <c r="B52" s="19"/>
      <c r="C52" s="19"/>
      <c r="D52" s="19"/>
      <c r="E52" s="19"/>
      <c r="F52" s="19"/>
      <c r="G52" s="19"/>
    </row>
    <row r="53" spans="1:7" ht="15" customHeight="1" x14ac:dyDescent="0.25">
      <c r="A53" s="47" t="s">
        <v>89</v>
      </c>
      <c r="B53" s="19"/>
      <c r="C53" s="19"/>
      <c r="D53" s="19"/>
      <c r="E53" s="19"/>
      <c r="F53" s="19"/>
      <c r="G53" s="19"/>
    </row>
    <row r="54" spans="1:7" ht="15" customHeight="1" x14ac:dyDescent="0.25">
      <c r="A54" s="104" t="s">
        <v>85</v>
      </c>
      <c r="B54" s="105">
        <f>SUM(B51:B53)</f>
        <v>0</v>
      </c>
      <c r="C54" s="105">
        <f t="shared" ref="C54:E54" si="10">SUM(C51:C53)</f>
        <v>0</v>
      </c>
      <c r="D54" s="105">
        <f t="shared" si="10"/>
        <v>0</v>
      </c>
      <c r="E54" s="105">
        <f t="shared" si="10"/>
        <v>0</v>
      </c>
      <c r="F54" s="105">
        <f t="shared" ref="F54" si="11">SUM(F51:F53)</f>
        <v>0</v>
      </c>
      <c r="G54" s="105">
        <f t="shared" ref="G54" si="12">SUM(G51:G53)</f>
        <v>0</v>
      </c>
    </row>
    <row r="55" spans="1:7" ht="15" customHeight="1" x14ac:dyDescent="0.25">
      <c r="A55" s="104" t="s">
        <v>83</v>
      </c>
      <c r="B55" s="105">
        <f>SUM(B47+B54)</f>
        <v>0</v>
      </c>
      <c r="C55" s="105">
        <f t="shared" ref="C55:E55" si="13">SUM(C47+C54)</f>
        <v>0</v>
      </c>
      <c r="D55" s="105">
        <f t="shared" si="13"/>
        <v>0</v>
      </c>
      <c r="E55" s="105">
        <f t="shared" si="13"/>
        <v>0</v>
      </c>
      <c r="F55" s="105">
        <f t="shared" ref="F55" si="14">SUM(F47+F54)</f>
        <v>0</v>
      </c>
      <c r="G55" s="105">
        <f t="shared" ref="G55" si="15">SUM(G47+G54)</f>
        <v>0</v>
      </c>
    </row>
    <row r="56" spans="1:7" ht="15" customHeight="1" x14ac:dyDescent="0.25">
      <c r="A56" s="8"/>
      <c r="B56" s="7"/>
      <c r="C56" s="7"/>
      <c r="D56" s="7"/>
      <c r="E56" s="7"/>
    </row>
    <row r="57" spans="1:7" ht="15" customHeight="1" x14ac:dyDescent="0.25">
      <c r="A57" s="8"/>
      <c r="B57" s="7"/>
      <c r="C57" s="7"/>
      <c r="D57" s="7"/>
      <c r="E57" s="7"/>
    </row>
    <row r="58" spans="1:7" ht="15" customHeight="1" x14ac:dyDescent="0.25">
      <c r="A58" s="26"/>
    </row>
    <row r="59" spans="1:7" ht="15" customHeight="1" x14ac:dyDescent="0.25">
      <c r="A59" s="115" t="s">
        <v>77</v>
      </c>
      <c r="B59" s="23">
        <v>2018</v>
      </c>
      <c r="C59" s="23">
        <v>2019</v>
      </c>
      <c r="D59" s="23">
        <v>2020</v>
      </c>
      <c r="E59" s="23">
        <v>2021</v>
      </c>
      <c r="F59" s="23">
        <v>2022</v>
      </c>
      <c r="G59" s="23">
        <v>2023</v>
      </c>
    </row>
    <row r="60" spans="1:7" ht="15" customHeight="1" x14ac:dyDescent="0.25">
      <c r="A60" s="48" t="s">
        <v>10</v>
      </c>
      <c r="B60" s="19"/>
      <c r="C60" s="19"/>
      <c r="D60" s="19"/>
      <c r="E60" s="19"/>
      <c r="F60" s="19"/>
      <c r="G60" s="19"/>
    </row>
    <row r="61" spans="1:7" ht="15" customHeight="1" x14ac:dyDescent="0.25">
      <c r="A61" s="48" t="s">
        <v>11</v>
      </c>
      <c r="B61" s="19"/>
      <c r="C61" s="19"/>
      <c r="D61" s="19"/>
      <c r="E61" s="19"/>
      <c r="F61" s="19"/>
      <c r="G61" s="19"/>
    </row>
    <row r="62" spans="1:7" ht="15" customHeight="1" x14ac:dyDescent="0.25">
      <c r="A62" s="47" t="s">
        <v>90</v>
      </c>
      <c r="B62" s="19"/>
      <c r="C62" s="19"/>
      <c r="D62" s="19"/>
      <c r="E62" s="19"/>
      <c r="F62" s="19"/>
      <c r="G62" s="19"/>
    </row>
    <row r="63" spans="1:7" ht="15" customHeight="1" x14ac:dyDescent="0.25">
      <c r="A63" s="26"/>
    </row>
    <row r="64" spans="1:7" ht="12.75" customHeight="1" x14ac:dyDescent="0.25">
      <c r="A64" s="26"/>
    </row>
    <row r="65" spans="1:12" x14ac:dyDescent="0.25">
      <c r="A65" s="8"/>
      <c r="B65" s="7"/>
      <c r="C65" s="7"/>
      <c r="D65" s="7"/>
      <c r="E65" s="7"/>
      <c r="F65" s="7"/>
      <c r="G65" s="7"/>
      <c r="H65" s="7"/>
      <c r="I65" s="9"/>
    </row>
    <row r="66" spans="1:12" x14ac:dyDescent="0.25">
      <c r="B66" s="6"/>
      <c r="C66" s="6"/>
      <c r="D66" s="6"/>
      <c r="E66" s="6"/>
      <c r="F66" s="6"/>
      <c r="G66" s="6"/>
      <c r="K66" s="7"/>
      <c r="L66" s="7"/>
    </row>
    <row r="67" spans="1:12" ht="16.5" customHeight="1" x14ac:dyDescent="0.25">
      <c r="A67" s="39" t="s">
        <v>42</v>
      </c>
      <c r="B67" s="6"/>
      <c r="C67" s="6"/>
      <c r="D67" s="6"/>
      <c r="E67" s="6"/>
      <c r="F67" s="6"/>
      <c r="G67" s="6"/>
      <c r="K67" s="9"/>
      <c r="L67" s="9"/>
    </row>
    <row r="68" spans="1:12" ht="18.75" customHeight="1" x14ac:dyDescent="0.25">
      <c r="A68" s="28" t="s">
        <v>28</v>
      </c>
      <c r="K68" s="10"/>
      <c r="L68" s="10"/>
    </row>
    <row r="69" spans="1:12" ht="15.75" customHeight="1" x14ac:dyDescent="0.25">
      <c r="K69" s="7"/>
      <c r="L69" s="7"/>
    </row>
    <row r="70" spans="1:12" x14ac:dyDescent="0.25">
      <c r="A70" s="38"/>
      <c r="B70" s="24">
        <f>IF(B59=0,"",B59)</f>
        <v>2018</v>
      </c>
      <c r="C70" s="24">
        <f t="shared" ref="C70:E70" si="16">IF(C59=0,"",C59)</f>
        <v>2019</v>
      </c>
      <c r="D70" s="24">
        <f t="shared" si="16"/>
        <v>2020</v>
      </c>
      <c r="E70" s="24">
        <f t="shared" si="16"/>
        <v>2021</v>
      </c>
      <c r="F70" s="24">
        <f t="shared" ref="F70:G70" si="17">IF(F59=0,"",F59)</f>
        <v>2022</v>
      </c>
      <c r="G70" s="24">
        <f t="shared" si="17"/>
        <v>2023</v>
      </c>
      <c r="I70" s="85"/>
      <c r="K70" s="11"/>
      <c r="L70" s="11"/>
    </row>
    <row r="71" spans="1:12" x14ac:dyDescent="0.25">
      <c r="A71" s="27" t="s">
        <v>17</v>
      </c>
      <c r="B71" s="57" t="str">
        <f>IFERROR((B25-B47)/B37,"")</f>
        <v/>
      </c>
      <c r="C71" s="57" t="str">
        <f t="shared" ref="C71:E71" si="18">IFERROR((C25-C47)/C37,"")</f>
        <v/>
      </c>
      <c r="D71" s="57" t="str">
        <f t="shared" si="18"/>
        <v/>
      </c>
      <c r="E71" s="57" t="str">
        <f t="shared" si="18"/>
        <v/>
      </c>
      <c r="F71" s="57" t="str">
        <f t="shared" ref="F71:G71" si="19">IFERROR((F25-F47)/F37,"")</f>
        <v/>
      </c>
      <c r="G71" s="57" t="str">
        <f t="shared" si="19"/>
        <v/>
      </c>
      <c r="H71" s="40" t="s">
        <v>0</v>
      </c>
      <c r="I71" s="87"/>
      <c r="K71" s="6"/>
      <c r="L71" s="6"/>
    </row>
    <row r="72" spans="1:12" x14ac:dyDescent="0.25">
      <c r="A72" s="17" t="s">
        <v>16</v>
      </c>
      <c r="B72" s="57" t="str">
        <f t="shared" ref="B72:G72" si="20">IFERROR(B60/B37,"")</f>
        <v/>
      </c>
      <c r="C72" s="57" t="str">
        <f t="shared" si="20"/>
        <v/>
      </c>
      <c r="D72" s="57" t="str">
        <f t="shared" si="20"/>
        <v/>
      </c>
      <c r="E72" s="57" t="str">
        <f t="shared" si="20"/>
        <v/>
      </c>
      <c r="F72" s="57" t="str">
        <f t="shared" si="20"/>
        <v/>
      </c>
      <c r="G72" s="57" t="str">
        <f t="shared" si="20"/>
        <v/>
      </c>
      <c r="H72" s="40" t="s">
        <v>1</v>
      </c>
      <c r="I72" s="87"/>
      <c r="K72" s="12"/>
      <c r="L72" s="12"/>
    </row>
    <row r="73" spans="1:12" x14ac:dyDescent="0.25">
      <c r="A73" s="17" t="s">
        <v>18</v>
      </c>
      <c r="B73" s="57" t="str">
        <f t="shared" ref="B73:G73" si="21">IFERROR(B61/B37,"")</f>
        <v/>
      </c>
      <c r="C73" s="57" t="str">
        <f t="shared" si="21"/>
        <v/>
      </c>
      <c r="D73" s="57" t="str">
        <f t="shared" si="21"/>
        <v/>
      </c>
      <c r="E73" s="57" t="str">
        <f t="shared" si="21"/>
        <v/>
      </c>
      <c r="F73" s="57" t="str">
        <f t="shared" si="21"/>
        <v/>
      </c>
      <c r="G73" s="57" t="str">
        <f t="shared" si="21"/>
        <v/>
      </c>
      <c r="H73" s="40" t="s">
        <v>2</v>
      </c>
      <c r="I73" s="87"/>
      <c r="K73" s="12"/>
      <c r="L73" s="12"/>
    </row>
    <row r="74" spans="1:12" ht="15.75" thickBot="1" x14ac:dyDescent="0.3">
      <c r="A74" s="53" t="s">
        <v>19</v>
      </c>
      <c r="B74" s="81" t="str">
        <f>IFERROR(B62/B55,"")</f>
        <v/>
      </c>
      <c r="C74" s="81" t="str">
        <f t="shared" ref="C74:E74" si="22">IFERROR(C62/C55,"")</f>
        <v/>
      </c>
      <c r="D74" s="81" t="str">
        <f t="shared" si="22"/>
        <v/>
      </c>
      <c r="E74" s="81" t="str">
        <f t="shared" si="22"/>
        <v/>
      </c>
      <c r="F74" s="81" t="str">
        <f t="shared" ref="F74:G74" si="23">IFERROR(F62/F55,"")</f>
        <v/>
      </c>
      <c r="G74" s="81" t="str">
        <f t="shared" si="23"/>
        <v/>
      </c>
      <c r="H74" s="40" t="s">
        <v>3</v>
      </c>
      <c r="I74" s="87"/>
      <c r="K74" s="12"/>
      <c r="L74" s="12"/>
    </row>
    <row r="75" spans="1:12" x14ac:dyDescent="0.25">
      <c r="K75" s="12"/>
      <c r="L75" s="12"/>
    </row>
    <row r="76" spans="1:12" x14ac:dyDescent="0.25">
      <c r="K76" s="12"/>
      <c r="L76" s="12"/>
    </row>
    <row r="77" spans="1:12" x14ac:dyDescent="0.25">
      <c r="K77" s="12"/>
      <c r="L77" s="12"/>
    </row>
    <row r="78" spans="1:12" x14ac:dyDescent="0.25">
      <c r="K78" s="12"/>
      <c r="L78" s="12"/>
    </row>
    <row r="79" spans="1:12" ht="16.5" customHeight="1" x14ac:dyDescent="0.25">
      <c r="A79" s="39" t="s">
        <v>20</v>
      </c>
      <c r="B79" s="6"/>
      <c r="C79" s="6"/>
      <c r="D79" s="6"/>
      <c r="E79" s="6"/>
      <c r="K79" s="9"/>
      <c r="L79" s="9"/>
    </row>
    <row r="80" spans="1:12" ht="18.75" customHeight="1" x14ac:dyDescent="0.25">
      <c r="A80" s="28" t="s">
        <v>31</v>
      </c>
      <c r="D80" s="60" t="s">
        <v>0</v>
      </c>
      <c r="E80" s="61" t="s">
        <v>1</v>
      </c>
      <c r="F80" s="61" t="s">
        <v>2</v>
      </c>
      <c r="G80" s="62" t="s">
        <v>3</v>
      </c>
      <c r="K80" s="10"/>
      <c r="L80" s="10"/>
    </row>
    <row r="81" spans="1:12" ht="18.75" customHeight="1" x14ac:dyDescent="0.25">
      <c r="A81" s="28"/>
      <c r="D81" s="63">
        <v>6.56</v>
      </c>
      <c r="E81" s="64">
        <v>3.26</v>
      </c>
      <c r="F81" s="64">
        <v>6.72</v>
      </c>
      <c r="G81" s="65">
        <v>1.05</v>
      </c>
      <c r="K81" s="10"/>
      <c r="L81" s="10"/>
    </row>
    <row r="82" spans="1:12" ht="15.75" customHeight="1" x14ac:dyDescent="0.25">
      <c r="K82" s="7"/>
      <c r="L82" s="7"/>
    </row>
    <row r="83" spans="1:12" x14ac:dyDescent="0.25">
      <c r="A83" s="38"/>
      <c r="B83" s="24">
        <f>IF(B59=0,"",B59)</f>
        <v>2018</v>
      </c>
      <c r="C83" s="24">
        <f t="shared" ref="C83:E83" si="24">IF(C59=0,"",C59)</f>
        <v>2019</v>
      </c>
      <c r="D83" s="24">
        <f t="shared" si="24"/>
        <v>2020</v>
      </c>
      <c r="E83" s="24">
        <f t="shared" si="24"/>
        <v>2021</v>
      </c>
      <c r="F83" s="24">
        <f t="shared" ref="F83:G83" si="25">IF(F59=0,"",F59)</f>
        <v>2022</v>
      </c>
      <c r="G83" s="24">
        <f t="shared" si="25"/>
        <v>2023</v>
      </c>
      <c r="H83" s="85"/>
      <c r="I83" s="85"/>
      <c r="K83" s="11"/>
      <c r="L83" s="11"/>
    </row>
    <row r="84" spans="1:12" x14ac:dyDescent="0.25">
      <c r="A84" s="45" t="s">
        <v>22</v>
      </c>
      <c r="B84" s="57" t="str">
        <f>IFERROR(B71*Tabla292[X1],"")</f>
        <v/>
      </c>
      <c r="C84" s="57" t="str">
        <f>IFERROR(C71*Tabla292[X1],"")</f>
        <v/>
      </c>
      <c r="D84" s="57" t="str">
        <f>IFERROR(D71*Tabla292[X1],"")</f>
        <v/>
      </c>
      <c r="E84" s="57" t="str">
        <f>IFERROR(E71*Tabla292[X1],"")</f>
        <v/>
      </c>
      <c r="F84" s="57" t="str">
        <f>IFERROR(F71*Tabla292[X2],"")</f>
        <v/>
      </c>
      <c r="G84" s="57" t="str">
        <f>IFERROR(G71*Tabla292[X2],"")</f>
        <v/>
      </c>
      <c r="H84" s="40" t="s">
        <v>0</v>
      </c>
      <c r="I84" s="87"/>
      <c r="K84" s="6"/>
      <c r="L84" s="6"/>
    </row>
    <row r="85" spans="1:12" x14ac:dyDescent="0.25">
      <c r="A85" s="47" t="s">
        <v>21</v>
      </c>
      <c r="B85" s="66" t="str">
        <f>IFERROR(B72*Tabla292[X1],"")</f>
        <v/>
      </c>
      <c r="C85" s="57" t="str">
        <f>IFERROR(C72*Tabla292[X2],"")</f>
        <v/>
      </c>
      <c r="D85" s="57" t="str">
        <f>IFERROR(D72*Tabla292[X2],"")</f>
        <v/>
      </c>
      <c r="E85" s="57" t="str">
        <f>IFERROR(E72*Tabla292[X2],"")</f>
        <v/>
      </c>
      <c r="F85" s="57" t="str">
        <f>IFERROR(F72*Tabla292[X3],"")</f>
        <v/>
      </c>
      <c r="G85" s="57" t="str">
        <f>IFERROR(G72*Tabla292[X3],"")</f>
        <v/>
      </c>
      <c r="H85" s="40" t="s">
        <v>1</v>
      </c>
      <c r="I85" s="87"/>
      <c r="K85" s="12"/>
      <c r="L85" s="12"/>
    </row>
    <row r="86" spans="1:12" x14ac:dyDescent="0.25">
      <c r="A86" s="47" t="s">
        <v>23</v>
      </c>
      <c r="B86" s="57" t="str">
        <f>IFERROR(B73*Tabla292[X3],"")</f>
        <v/>
      </c>
      <c r="C86" s="57" t="str">
        <f>IFERROR(C73*Tabla292[X3],"")</f>
        <v/>
      </c>
      <c r="D86" s="57" t="str">
        <f>IFERROR(D73*Tabla292[X3],"")</f>
        <v/>
      </c>
      <c r="E86" s="57" t="str">
        <f>IFERROR(E73*Tabla292[X3],"")</f>
        <v/>
      </c>
      <c r="F86" s="57" t="str">
        <f>IFERROR(F73*Tabla292[X4],"")</f>
        <v/>
      </c>
      <c r="G86" s="57" t="str">
        <f>IFERROR(G73*Tabla292[X4],"")</f>
        <v/>
      </c>
      <c r="H86" s="40" t="s">
        <v>2</v>
      </c>
      <c r="I86" s="87"/>
      <c r="K86" s="12"/>
      <c r="L86" s="12"/>
    </row>
    <row r="87" spans="1:12" ht="15.75" thickBot="1" x14ac:dyDescent="0.3">
      <c r="A87" s="48" t="s">
        <v>24</v>
      </c>
      <c r="B87" s="58" t="str">
        <f>IFERROR(B74*Tabla292[X4],"")</f>
        <v/>
      </c>
      <c r="C87" s="58" t="str">
        <f>IFERROR(C74*Tabla292[X4],"")</f>
        <v/>
      </c>
      <c r="D87" s="58" t="str">
        <f>IFERROR(D74*Tabla292[X4],"")</f>
        <v/>
      </c>
      <c r="E87" s="58" t="str">
        <f>IFERROR(E74*Tabla292[X4],"")</f>
        <v/>
      </c>
      <c r="F87" s="58" t="str">
        <f>IFERROR(F74*Tabla292[X1],"")</f>
        <v/>
      </c>
      <c r="G87" s="58" t="str">
        <f>IFERROR(G74*Tabla292[X1],"")</f>
        <v/>
      </c>
      <c r="H87" s="40" t="s">
        <v>3</v>
      </c>
      <c r="I87" s="87"/>
      <c r="K87" s="96"/>
      <c r="L87" s="96"/>
    </row>
    <row r="88" spans="1:12" ht="18" customHeight="1" thickBot="1" x14ac:dyDescent="0.3">
      <c r="A88" s="49" t="s">
        <v>29</v>
      </c>
      <c r="B88" s="59">
        <f>IF(B70=0,"",(SUM(B84:B87)))</f>
        <v>0</v>
      </c>
      <c r="C88" s="59">
        <f t="shared" ref="C88:E88" si="26">IF(C70=0,"",(SUM(C84:C87)))</f>
        <v>0</v>
      </c>
      <c r="D88" s="59">
        <f t="shared" si="26"/>
        <v>0</v>
      </c>
      <c r="E88" s="59">
        <f t="shared" si="26"/>
        <v>0</v>
      </c>
      <c r="F88" s="59">
        <f t="shared" ref="F88" si="27">IF(F70=0,"",(SUM(F84:F87)))</f>
        <v>0</v>
      </c>
      <c r="G88" s="59">
        <f t="shared" ref="G88" si="28">IF(G70=0,"",(SUM(G84:G87)))</f>
        <v>0</v>
      </c>
      <c r="H88" s="92"/>
      <c r="I88" s="92"/>
      <c r="K88" s="96"/>
      <c r="L88" s="96"/>
    </row>
    <row r="89" spans="1:12" x14ac:dyDescent="0.25">
      <c r="A89" s="94" t="s">
        <v>32</v>
      </c>
      <c r="B89" s="55">
        <v>2.6</v>
      </c>
      <c r="C89" s="55">
        <v>2.6</v>
      </c>
      <c r="D89" s="55">
        <v>2.6</v>
      </c>
      <c r="E89" s="55">
        <v>2.6</v>
      </c>
      <c r="F89" s="55">
        <v>2.6</v>
      </c>
      <c r="G89" s="55">
        <v>2.6</v>
      </c>
      <c r="H89" s="79"/>
      <c r="I89" s="79"/>
      <c r="K89" s="21"/>
      <c r="L89" s="21"/>
    </row>
    <row r="90" spans="1:12" ht="15.75" thickBot="1" x14ac:dyDescent="0.3">
      <c r="A90" s="95" t="s">
        <v>33</v>
      </c>
      <c r="B90" s="56">
        <v>1.1000000000000001</v>
      </c>
      <c r="C90" s="56">
        <v>1.1000000000000001</v>
      </c>
      <c r="D90" s="56">
        <v>1.1000000000000001</v>
      </c>
      <c r="E90" s="56">
        <v>1.1000000000000001</v>
      </c>
      <c r="F90" s="56">
        <v>1.1000000000000001</v>
      </c>
      <c r="G90" s="56">
        <v>1.1000000000000001</v>
      </c>
      <c r="H90" s="79"/>
      <c r="I90" s="79"/>
      <c r="K90" s="21"/>
      <c r="L90" s="21"/>
    </row>
    <row r="91" spans="1:12" x14ac:dyDescent="0.25">
      <c r="A91" s="78"/>
      <c r="B91" s="79"/>
      <c r="C91" s="79"/>
      <c r="D91" s="79"/>
      <c r="E91" s="82" t="s">
        <v>34</v>
      </c>
      <c r="F91" s="124"/>
      <c r="G91" s="125"/>
      <c r="H91" s="90"/>
      <c r="K91" s="21"/>
      <c r="L91" s="21"/>
    </row>
    <row r="92" spans="1:12" x14ac:dyDescent="0.25">
      <c r="E92" s="71" t="s">
        <v>35</v>
      </c>
      <c r="F92" s="76">
        <v>2.6</v>
      </c>
      <c r="G92" s="76" t="s">
        <v>39</v>
      </c>
      <c r="H92" s="72"/>
      <c r="K92" s="21"/>
      <c r="L92" s="21"/>
    </row>
    <row r="93" spans="1:12" x14ac:dyDescent="0.25">
      <c r="E93" s="67" t="s">
        <v>36</v>
      </c>
      <c r="F93" s="5" t="s">
        <v>37</v>
      </c>
      <c r="G93" s="5" t="s">
        <v>40</v>
      </c>
      <c r="H93" s="68"/>
      <c r="K93" s="6"/>
      <c r="L93" s="6"/>
    </row>
    <row r="94" spans="1:12" ht="15.75" thickBot="1" x14ac:dyDescent="0.3">
      <c r="E94" s="73" t="s">
        <v>38</v>
      </c>
      <c r="F94" s="77">
        <v>1.0900000000000001</v>
      </c>
      <c r="G94" s="77" t="s">
        <v>41</v>
      </c>
      <c r="H94" s="74"/>
      <c r="K94" s="6"/>
      <c r="L94" s="6"/>
    </row>
    <row r="95" spans="1:12" x14ac:dyDescent="0.25">
      <c r="K95" s="6"/>
      <c r="L95" s="6"/>
    </row>
    <row r="96" spans="1:12" x14ac:dyDescent="0.25">
      <c r="K96" s="6"/>
      <c r="L96" s="6"/>
    </row>
    <row r="97" spans="1:13" x14ac:dyDescent="0.25">
      <c r="K97" s="6"/>
      <c r="L97" s="6"/>
    </row>
    <row r="98" spans="1:13" x14ac:dyDescent="0.25">
      <c r="K98" s="6"/>
      <c r="L98" s="6"/>
    </row>
    <row r="99" spans="1:13" x14ac:dyDescent="0.25">
      <c r="K99" s="6"/>
      <c r="L99" s="6"/>
    </row>
    <row r="100" spans="1:13" x14ac:dyDescent="0.25">
      <c r="K100" s="6"/>
      <c r="L100" s="6"/>
    </row>
    <row r="101" spans="1:13" x14ac:dyDescent="0.25">
      <c r="K101" s="6"/>
      <c r="L101" s="6"/>
    </row>
    <row r="102" spans="1:13" x14ac:dyDescent="0.25">
      <c r="K102" s="6"/>
      <c r="L102" s="6"/>
    </row>
    <row r="103" spans="1:13" x14ac:dyDescent="0.25">
      <c r="K103" s="6"/>
      <c r="L103" s="6"/>
    </row>
    <row r="104" spans="1:13" x14ac:dyDescent="0.25">
      <c r="K104" s="6"/>
      <c r="L104" s="6"/>
    </row>
    <row r="105" spans="1:13" x14ac:dyDescent="0.25">
      <c r="K105" s="6"/>
      <c r="L105" s="6"/>
    </row>
    <row r="106" spans="1:13" ht="15.75" thickBot="1" x14ac:dyDescent="0.3">
      <c r="A106" s="22"/>
      <c r="B106" s="22"/>
      <c r="C106" s="22"/>
      <c r="D106" s="22"/>
      <c r="E106" s="22"/>
      <c r="F106" s="22"/>
      <c r="G106" s="22"/>
      <c r="H106" s="22"/>
      <c r="I106" s="22"/>
      <c r="J106" s="22"/>
      <c r="K106" s="22"/>
      <c r="L106" s="22"/>
      <c r="M106" s="22"/>
    </row>
    <row r="110" spans="1:13" ht="19.5" x14ac:dyDescent="0.25">
      <c r="A110" s="83" t="s">
        <v>43</v>
      </c>
      <c r="B110" s="119"/>
      <c r="C110" s="119"/>
      <c r="D110" s="119"/>
      <c r="E110" s="119"/>
    </row>
    <row r="111" spans="1:13" x14ac:dyDescent="0.25">
      <c r="A111" s="26" t="s">
        <v>91</v>
      </c>
    </row>
    <row r="112" spans="1:13" x14ac:dyDescent="0.25">
      <c r="A112" s="26"/>
    </row>
    <row r="113" spans="1:13" ht="15.75" x14ac:dyDescent="0.25">
      <c r="A113" s="103" t="s">
        <v>74</v>
      </c>
      <c r="B113" s="23" t="s">
        <v>92</v>
      </c>
      <c r="C113" s="23" t="s">
        <v>93</v>
      </c>
      <c r="D113" s="23" t="s">
        <v>4</v>
      </c>
      <c r="E113" s="23" t="s">
        <v>5</v>
      </c>
      <c r="F113" s="23" t="s">
        <v>6</v>
      </c>
      <c r="G113" s="23" t="s">
        <v>7</v>
      </c>
      <c r="H113" s="23" t="s">
        <v>94</v>
      </c>
      <c r="I113" s="23" t="s">
        <v>95</v>
      </c>
      <c r="J113" s="23" t="s">
        <v>96</v>
      </c>
      <c r="K113" s="23" t="s">
        <v>97</v>
      </c>
      <c r="L113" s="23" t="s">
        <v>98</v>
      </c>
      <c r="M113" s="23" t="s">
        <v>99</v>
      </c>
    </row>
    <row r="114" spans="1:13" x14ac:dyDescent="0.25">
      <c r="A114" s="45" t="s">
        <v>62</v>
      </c>
      <c r="B114" s="19"/>
      <c r="C114" s="19"/>
      <c r="D114" s="19"/>
      <c r="E114" s="19"/>
      <c r="F114" s="19"/>
      <c r="G114" s="19"/>
      <c r="H114" s="19"/>
      <c r="I114" s="19"/>
      <c r="J114" s="19"/>
      <c r="K114" s="19"/>
      <c r="L114" s="19"/>
      <c r="M114" s="19"/>
    </row>
    <row r="115" spans="1:13" x14ac:dyDescent="0.25">
      <c r="A115" s="46" t="s">
        <v>63</v>
      </c>
      <c r="B115" s="19"/>
      <c r="C115" s="19"/>
      <c r="D115" s="19"/>
      <c r="E115" s="19"/>
      <c r="F115" s="19"/>
      <c r="G115" s="19"/>
      <c r="H115" s="19"/>
      <c r="I115" s="19"/>
      <c r="J115" s="19"/>
      <c r="K115" s="19"/>
      <c r="L115" s="19"/>
      <c r="M115" s="19"/>
    </row>
    <row r="116" spans="1:13" x14ac:dyDescent="0.25">
      <c r="A116" s="47" t="s">
        <v>64</v>
      </c>
      <c r="B116" s="19"/>
      <c r="C116" s="19"/>
      <c r="D116" s="19"/>
      <c r="E116" s="19"/>
      <c r="F116" s="19"/>
      <c r="G116" s="19"/>
      <c r="H116" s="19"/>
      <c r="I116" s="19"/>
      <c r="J116" s="19"/>
      <c r="K116" s="19"/>
      <c r="L116" s="19"/>
      <c r="M116" s="19"/>
    </row>
    <row r="117" spans="1:13" x14ac:dyDescent="0.25">
      <c r="A117" s="47" t="s">
        <v>65</v>
      </c>
      <c r="B117" s="19"/>
      <c r="C117" s="19"/>
      <c r="D117" s="19"/>
      <c r="E117" s="19"/>
      <c r="F117" s="19"/>
      <c r="G117" s="19"/>
      <c r="H117" s="19"/>
      <c r="I117" s="19"/>
      <c r="J117" s="19"/>
      <c r="K117" s="19"/>
      <c r="L117" s="19"/>
      <c r="M117" s="19"/>
    </row>
    <row r="118" spans="1:13" x14ac:dyDescent="0.25">
      <c r="A118" s="47" t="s">
        <v>75</v>
      </c>
      <c r="B118" s="19"/>
      <c r="C118" s="19"/>
      <c r="D118" s="19"/>
      <c r="E118" s="19"/>
      <c r="F118" s="19"/>
      <c r="G118" s="19"/>
      <c r="H118" s="19"/>
      <c r="I118" s="19"/>
      <c r="J118" s="19"/>
      <c r="K118" s="19"/>
      <c r="L118" s="19"/>
      <c r="M118" s="19"/>
    </row>
    <row r="119" spans="1:13" x14ac:dyDescent="0.25">
      <c r="A119" s="47" t="s">
        <v>66</v>
      </c>
      <c r="B119" s="19"/>
      <c r="C119" s="19"/>
      <c r="D119" s="19"/>
      <c r="E119" s="19"/>
      <c r="F119" s="19"/>
      <c r="G119" s="19"/>
      <c r="H119" s="19"/>
      <c r="I119" s="19"/>
      <c r="J119" s="19"/>
      <c r="K119" s="19"/>
      <c r="L119" s="19"/>
      <c r="M119" s="19"/>
    </row>
    <row r="120" spans="1:13" x14ac:dyDescent="0.25">
      <c r="A120" s="106" t="s">
        <v>80</v>
      </c>
      <c r="B120" s="107"/>
      <c r="C120" s="107"/>
      <c r="D120" s="107"/>
      <c r="E120" s="107"/>
      <c r="F120" s="107"/>
      <c r="G120" s="107"/>
      <c r="H120" s="107"/>
      <c r="I120" s="107"/>
      <c r="J120" s="107"/>
      <c r="K120" s="107"/>
      <c r="L120" s="107"/>
      <c r="M120" s="107"/>
    </row>
    <row r="121" spans="1:13" x14ac:dyDescent="0.25">
      <c r="A121" s="104" t="s">
        <v>74</v>
      </c>
      <c r="B121" s="105">
        <f>SUM(B103:B108,B114:B120)</f>
        <v>0</v>
      </c>
      <c r="C121" s="105">
        <f t="shared" ref="C121:K121" si="29">SUM(C103:C108,C114:C120)</f>
        <v>0</v>
      </c>
      <c r="D121" s="105">
        <f t="shared" si="29"/>
        <v>0</v>
      </c>
      <c r="E121" s="105">
        <f t="shared" si="29"/>
        <v>0</v>
      </c>
      <c r="F121" s="105">
        <f t="shared" si="29"/>
        <v>0</v>
      </c>
      <c r="G121" s="105">
        <f t="shared" si="29"/>
        <v>0</v>
      </c>
      <c r="H121" s="105">
        <f t="shared" si="29"/>
        <v>0</v>
      </c>
      <c r="I121" s="105">
        <f t="shared" si="29"/>
        <v>0</v>
      </c>
      <c r="J121" s="105">
        <f t="shared" si="29"/>
        <v>0</v>
      </c>
      <c r="K121" s="105">
        <f t="shared" si="29"/>
        <v>0</v>
      </c>
      <c r="L121" s="105">
        <f t="shared" ref="L121" si="30">SUM(L103:L108,L114:L120)</f>
        <v>0</v>
      </c>
      <c r="M121" s="105">
        <f t="shared" ref="M121" si="31">SUM(M103:M108,M114:M120)</f>
        <v>0</v>
      </c>
    </row>
    <row r="122" spans="1:13" x14ac:dyDescent="0.25">
      <c r="A122" s="16"/>
      <c r="B122" s="108"/>
      <c r="C122" s="108"/>
      <c r="D122" s="108"/>
      <c r="E122" s="108"/>
    </row>
    <row r="123" spans="1:13" x14ac:dyDescent="0.25">
      <c r="A123" s="26"/>
    </row>
    <row r="124" spans="1:13" ht="15.75" x14ac:dyDescent="0.25">
      <c r="A124" s="103" t="s">
        <v>60</v>
      </c>
      <c r="B124" s="23" t="str">
        <f>IF(B113=0,"",B113)</f>
        <v>ENERO</v>
      </c>
      <c r="C124" s="23" t="str">
        <f t="shared" ref="C124:K124" si="32">IF(C113=0,"",C113)</f>
        <v>FEBRERO</v>
      </c>
      <c r="D124" s="23" t="str">
        <f t="shared" si="32"/>
        <v>MARZO</v>
      </c>
      <c r="E124" s="23" t="str">
        <f t="shared" si="32"/>
        <v>ABRIL</v>
      </c>
      <c r="F124" s="23" t="str">
        <f t="shared" si="32"/>
        <v>MAYO</v>
      </c>
      <c r="G124" s="23" t="str">
        <f t="shared" si="32"/>
        <v>JUNIO</v>
      </c>
      <c r="H124" s="23" t="str">
        <f t="shared" si="32"/>
        <v>JULIO</v>
      </c>
      <c r="I124" s="23" t="str">
        <f t="shared" si="32"/>
        <v>AGOSTO</v>
      </c>
      <c r="J124" s="23" t="str">
        <f t="shared" si="32"/>
        <v>SEPTIEMBRE</v>
      </c>
      <c r="K124" s="23" t="str">
        <f t="shared" si="32"/>
        <v>OCTUBRE</v>
      </c>
      <c r="L124" s="23" t="str">
        <f t="shared" ref="L124:M124" si="33">IF(L113=0,"",L113)</f>
        <v>NOVIEMBRE</v>
      </c>
      <c r="M124" s="23" t="str">
        <f t="shared" si="33"/>
        <v>DICIEMBRE</v>
      </c>
    </row>
    <row r="125" spans="1:13" x14ac:dyDescent="0.25">
      <c r="A125" s="45" t="s">
        <v>67</v>
      </c>
      <c r="B125" s="19"/>
      <c r="C125" s="19"/>
      <c r="D125" s="19"/>
      <c r="E125" s="19"/>
      <c r="F125" s="19"/>
      <c r="G125" s="19"/>
      <c r="H125" s="19"/>
      <c r="I125" s="19"/>
      <c r="J125" s="19"/>
      <c r="K125" s="19"/>
      <c r="L125" s="19"/>
      <c r="M125" s="19"/>
    </row>
    <row r="126" spans="1:13" x14ac:dyDescent="0.25">
      <c r="A126" s="46" t="s">
        <v>68</v>
      </c>
      <c r="B126" s="19"/>
      <c r="C126" s="19"/>
      <c r="D126" s="19"/>
      <c r="E126" s="19"/>
      <c r="F126" s="19"/>
      <c r="G126" s="19"/>
      <c r="H126" s="19"/>
      <c r="I126" s="19"/>
      <c r="J126" s="19"/>
      <c r="K126" s="19"/>
      <c r="L126" s="19"/>
      <c r="M126" s="19"/>
    </row>
    <row r="127" spans="1:13" x14ac:dyDescent="0.25">
      <c r="A127" s="47" t="s">
        <v>69</v>
      </c>
      <c r="B127" s="19"/>
      <c r="C127" s="19"/>
      <c r="D127" s="19"/>
      <c r="E127" s="19"/>
      <c r="F127" s="19"/>
      <c r="G127" s="19"/>
      <c r="H127" s="19"/>
      <c r="I127" s="19"/>
      <c r="J127" s="19"/>
      <c r="K127" s="19"/>
      <c r="L127" s="19"/>
      <c r="M127" s="19"/>
    </row>
    <row r="128" spans="1:13" x14ac:dyDescent="0.25">
      <c r="A128" s="47" t="s">
        <v>70</v>
      </c>
      <c r="B128" s="19"/>
      <c r="C128" s="19"/>
      <c r="D128" s="19"/>
      <c r="E128" s="19"/>
      <c r="F128" s="19"/>
      <c r="G128" s="19"/>
      <c r="H128" s="19"/>
      <c r="I128" s="19"/>
      <c r="J128" s="19"/>
      <c r="K128" s="19"/>
      <c r="L128" s="19"/>
      <c r="M128" s="19"/>
    </row>
    <row r="129" spans="1:13" x14ac:dyDescent="0.25">
      <c r="A129" s="47" t="s">
        <v>71</v>
      </c>
      <c r="B129" s="19"/>
      <c r="C129" s="19"/>
      <c r="D129" s="19"/>
      <c r="E129" s="19"/>
      <c r="F129" s="19"/>
      <c r="G129" s="19"/>
      <c r="H129" s="19"/>
      <c r="I129" s="19"/>
      <c r="J129" s="19"/>
      <c r="K129" s="19"/>
      <c r="L129" s="19"/>
      <c r="M129" s="19"/>
    </row>
    <row r="130" spans="1:13" x14ac:dyDescent="0.25">
      <c r="A130" s="47" t="s">
        <v>72</v>
      </c>
      <c r="B130" s="19"/>
      <c r="C130" s="19"/>
      <c r="D130" s="19"/>
      <c r="E130" s="19"/>
      <c r="F130" s="19"/>
      <c r="G130" s="19"/>
      <c r="H130" s="19"/>
      <c r="I130" s="19"/>
      <c r="J130" s="19"/>
      <c r="K130" s="19"/>
      <c r="L130" s="19"/>
      <c r="M130" s="19"/>
    </row>
    <row r="131" spans="1:13" x14ac:dyDescent="0.25">
      <c r="A131" s="47" t="s">
        <v>73</v>
      </c>
      <c r="B131" s="19"/>
      <c r="C131" s="19"/>
      <c r="D131" s="19"/>
      <c r="E131" s="19"/>
      <c r="F131" s="19"/>
      <c r="G131" s="19"/>
      <c r="H131" s="19"/>
      <c r="I131" s="19"/>
      <c r="J131" s="19"/>
      <c r="K131" s="19"/>
      <c r="L131" s="19"/>
      <c r="M131" s="19"/>
    </row>
    <row r="132" spans="1:13" x14ac:dyDescent="0.25">
      <c r="A132" s="104" t="s">
        <v>76</v>
      </c>
      <c r="B132" s="105">
        <f t="shared" ref="B132:M132" si="34">SUM(B125:B131)</f>
        <v>0</v>
      </c>
      <c r="C132" s="105">
        <f t="shared" si="34"/>
        <v>0</v>
      </c>
      <c r="D132" s="105">
        <f t="shared" si="34"/>
        <v>0</v>
      </c>
      <c r="E132" s="105">
        <f t="shared" si="34"/>
        <v>0</v>
      </c>
      <c r="F132" s="105">
        <f t="shared" si="34"/>
        <v>0</v>
      </c>
      <c r="G132" s="105">
        <f t="shared" si="34"/>
        <v>0</v>
      </c>
      <c r="H132" s="105">
        <f t="shared" si="34"/>
        <v>0</v>
      </c>
      <c r="I132" s="105">
        <f t="shared" si="34"/>
        <v>0</v>
      </c>
      <c r="J132" s="105">
        <f t="shared" si="34"/>
        <v>0</v>
      </c>
      <c r="K132" s="105">
        <f t="shared" si="34"/>
        <v>0</v>
      </c>
      <c r="L132" s="105">
        <f t="shared" si="34"/>
        <v>0</v>
      </c>
      <c r="M132" s="105">
        <f t="shared" si="34"/>
        <v>0</v>
      </c>
    </row>
    <row r="133" spans="1:13" x14ac:dyDescent="0.25">
      <c r="A133" s="104" t="s">
        <v>8</v>
      </c>
      <c r="B133" s="105">
        <f t="shared" ref="B133:M133" si="35">SUM(B121+B132)</f>
        <v>0</v>
      </c>
      <c r="C133" s="105">
        <f t="shared" si="35"/>
        <v>0</v>
      </c>
      <c r="D133" s="105">
        <f t="shared" si="35"/>
        <v>0</v>
      </c>
      <c r="E133" s="105">
        <f t="shared" si="35"/>
        <v>0</v>
      </c>
      <c r="F133" s="105">
        <f t="shared" si="35"/>
        <v>0</v>
      </c>
      <c r="G133" s="105">
        <f t="shared" si="35"/>
        <v>0</v>
      </c>
      <c r="H133" s="105">
        <f t="shared" si="35"/>
        <v>0</v>
      </c>
      <c r="I133" s="105">
        <f t="shared" si="35"/>
        <v>0</v>
      </c>
      <c r="J133" s="105">
        <f t="shared" si="35"/>
        <v>0</v>
      </c>
      <c r="K133" s="105">
        <f t="shared" si="35"/>
        <v>0</v>
      </c>
      <c r="L133" s="105">
        <f t="shared" si="35"/>
        <v>0</v>
      </c>
      <c r="M133" s="105">
        <f t="shared" si="35"/>
        <v>0</v>
      </c>
    </row>
    <row r="134" spans="1:13" x14ac:dyDescent="0.25">
      <c r="A134" s="26"/>
    </row>
    <row r="135" spans="1:13" x14ac:dyDescent="0.25">
      <c r="A135" s="26"/>
    </row>
    <row r="136" spans="1:13" x14ac:dyDescent="0.25">
      <c r="A136" s="26"/>
    </row>
    <row r="137" spans="1:13" ht="15.75" x14ac:dyDescent="0.25">
      <c r="A137" s="114" t="s">
        <v>84</v>
      </c>
      <c r="B137" s="23" t="str">
        <f>IF(B113=0,"",B113)</f>
        <v>ENERO</v>
      </c>
      <c r="C137" s="23" t="str">
        <f t="shared" ref="C137:K137" si="36">IF(C113=0,"",C113)</f>
        <v>FEBRERO</v>
      </c>
      <c r="D137" s="23" t="str">
        <f t="shared" si="36"/>
        <v>MARZO</v>
      </c>
      <c r="E137" s="23" t="str">
        <f t="shared" si="36"/>
        <v>ABRIL</v>
      </c>
      <c r="F137" s="23" t="str">
        <f t="shared" si="36"/>
        <v>MAYO</v>
      </c>
      <c r="G137" s="23" t="str">
        <f t="shared" si="36"/>
        <v>JUNIO</v>
      </c>
      <c r="H137" s="23" t="str">
        <f t="shared" si="36"/>
        <v>JULIO</v>
      </c>
      <c r="I137" s="23" t="str">
        <f t="shared" si="36"/>
        <v>AGOSTO</v>
      </c>
      <c r="J137" s="23" t="str">
        <f t="shared" si="36"/>
        <v>SEPTIEMBRE</v>
      </c>
      <c r="K137" s="23" t="str">
        <f t="shared" si="36"/>
        <v>OCTUBRE</v>
      </c>
      <c r="L137" s="23" t="str">
        <f t="shared" ref="L137:M137" si="37">IF(L113=0,"",L113)</f>
        <v>NOVIEMBRE</v>
      </c>
      <c r="M137" s="23" t="str">
        <f t="shared" si="37"/>
        <v>DICIEMBRE</v>
      </c>
    </row>
    <row r="138" spans="1:13" x14ac:dyDescent="0.25">
      <c r="A138" s="45" t="s">
        <v>78</v>
      </c>
      <c r="B138" s="19"/>
      <c r="C138" s="19"/>
      <c r="D138" s="19"/>
      <c r="E138" s="19"/>
      <c r="F138" s="19"/>
      <c r="G138" s="19"/>
      <c r="H138" s="19"/>
      <c r="I138" s="19"/>
      <c r="J138" s="19"/>
      <c r="K138" s="19"/>
      <c r="L138" s="19"/>
      <c r="M138" s="19"/>
    </row>
    <row r="139" spans="1:13" x14ac:dyDescent="0.25">
      <c r="A139" s="46" t="s">
        <v>86</v>
      </c>
      <c r="B139" s="19"/>
      <c r="C139" s="19"/>
      <c r="D139" s="19"/>
      <c r="E139" s="19"/>
      <c r="F139" s="19"/>
      <c r="G139" s="19"/>
      <c r="H139" s="19"/>
      <c r="I139" s="19"/>
      <c r="J139" s="19"/>
      <c r="K139" s="19"/>
      <c r="L139" s="19"/>
      <c r="M139" s="19"/>
    </row>
    <row r="140" spans="1:13" x14ac:dyDescent="0.25">
      <c r="A140" s="47" t="s">
        <v>79</v>
      </c>
      <c r="B140" s="19"/>
      <c r="C140" s="19"/>
      <c r="D140" s="19"/>
      <c r="E140" s="19"/>
      <c r="F140" s="19"/>
      <c r="G140" s="19"/>
      <c r="H140" s="19"/>
      <c r="I140" s="19"/>
      <c r="J140" s="19"/>
      <c r="K140" s="19"/>
      <c r="L140" s="19"/>
      <c r="M140" s="19"/>
    </row>
    <row r="141" spans="1:13" x14ac:dyDescent="0.25">
      <c r="A141" s="47" t="s">
        <v>81</v>
      </c>
      <c r="B141" s="19"/>
      <c r="C141" s="19"/>
      <c r="D141" s="19"/>
      <c r="E141" s="19"/>
      <c r="F141" s="19"/>
      <c r="G141" s="19"/>
      <c r="H141" s="19"/>
      <c r="I141" s="19"/>
      <c r="J141" s="19"/>
      <c r="K141" s="19"/>
      <c r="L141" s="19"/>
      <c r="M141" s="19"/>
    </row>
    <row r="142" spans="1:13" x14ac:dyDescent="0.25">
      <c r="A142" s="47" t="s">
        <v>82</v>
      </c>
      <c r="B142" s="19"/>
      <c r="C142" s="19"/>
      <c r="D142" s="19"/>
      <c r="E142" s="19"/>
      <c r="F142" s="19"/>
      <c r="G142" s="19"/>
      <c r="H142" s="19"/>
      <c r="I142" s="19"/>
      <c r="J142" s="19"/>
      <c r="K142" s="19"/>
      <c r="L142" s="19"/>
      <c r="M142" s="19"/>
    </row>
    <row r="143" spans="1:13" x14ac:dyDescent="0.25">
      <c r="A143" s="104" t="s">
        <v>84</v>
      </c>
      <c r="B143" s="105">
        <f>SUM(B138:B142)</f>
        <v>0</v>
      </c>
      <c r="C143" s="105">
        <f t="shared" ref="C143:K143" si="38">SUM(C138:C142)</f>
        <v>0</v>
      </c>
      <c r="D143" s="105">
        <f t="shared" si="38"/>
        <v>0</v>
      </c>
      <c r="E143" s="105">
        <f t="shared" si="38"/>
        <v>0</v>
      </c>
      <c r="F143" s="105">
        <f t="shared" si="38"/>
        <v>0</v>
      </c>
      <c r="G143" s="105">
        <f t="shared" si="38"/>
        <v>0</v>
      </c>
      <c r="H143" s="105">
        <f t="shared" si="38"/>
        <v>0</v>
      </c>
      <c r="I143" s="105">
        <f t="shared" si="38"/>
        <v>0</v>
      </c>
      <c r="J143" s="105">
        <f t="shared" si="38"/>
        <v>0</v>
      </c>
      <c r="K143" s="105">
        <f t="shared" si="38"/>
        <v>0</v>
      </c>
      <c r="L143" s="105">
        <f t="shared" ref="L143" si="39">SUM(L138:L142)</f>
        <v>0</v>
      </c>
      <c r="M143" s="105">
        <f t="shared" ref="M143" si="40">SUM(M138:M142)</f>
        <v>0</v>
      </c>
    </row>
    <row r="144" spans="1:13" x14ac:dyDescent="0.25">
      <c r="A144" s="111"/>
      <c r="B144" s="7"/>
      <c r="C144" s="7"/>
      <c r="D144" s="7"/>
      <c r="E144" s="7"/>
    </row>
    <row r="145" spans="1:13" x14ac:dyDescent="0.25">
      <c r="A145" s="8"/>
      <c r="B145" s="7"/>
      <c r="C145" s="7"/>
      <c r="D145" s="7"/>
      <c r="E145" s="7"/>
    </row>
    <row r="146" spans="1:13" ht="15.75" x14ac:dyDescent="0.25">
      <c r="A146" s="114" t="s">
        <v>85</v>
      </c>
      <c r="B146" s="112" t="str">
        <f>IF(B113=0,"",B113)</f>
        <v>ENERO</v>
      </c>
      <c r="C146" s="112" t="str">
        <f t="shared" ref="C146:K146" si="41">IF(C113=0,"",C113)</f>
        <v>FEBRERO</v>
      </c>
      <c r="D146" s="112" t="str">
        <f t="shared" si="41"/>
        <v>MARZO</v>
      </c>
      <c r="E146" s="112" t="str">
        <f t="shared" si="41"/>
        <v>ABRIL</v>
      </c>
      <c r="F146" s="112" t="str">
        <f t="shared" si="41"/>
        <v>MAYO</v>
      </c>
      <c r="G146" s="112" t="str">
        <f t="shared" si="41"/>
        <v>JUNIO</v>
      </c>
      <c r="H146" s="112" t="str">
        <f t="shared" si="41"/>
        <v>JULIO</v>
      </c>
      <c r="I146" s="112" t="str">
        <f t="shared" si="41"/>
        <v>AGOSTO</v>
      </c>
      <c r="J146" s="112" t="str">
        <f t="shared" si="41"/>
        <v>SEPTIEMBRE</v>
      </c>
      <c r="K146" s="112" t="str">
        <f t="shared" si="41"/>
        <v>OCTUBRE</v>
      </c>
      <c r="L146" s="112" t="str">
        <f t="shared" ref="L146:M146" si="42">IF(L113=0,"",L113)</f>
        <v>NOVIEMBRE</v>
      </c>
      <c r="M146" s="112" t="str">
        <f t="shared" si="42"/>
        <v>DICIEMBRE</v>
      </c>
    </row>
    <row r="147" spans="1:13" x14ac:dyDescent="0.25">
      <c r="A147" s="45" t="s">
        <v>87</v>
      </c>
      <c r="B147" s="113"/>
      <c r="C147" s="19"/>
      <c r="D147" s="19"/>
      <c r="E147" s="19"/>
      <c r="F147" s="19"/>
      <c r="G147" s="19"/>
      <c r="H147" s="19"/>
      <c r="I147" s="19"/>
      <c r="J147" s="19"/>
      <c r="K147" s="19"/>
      <c r="L147" s="19"/>
      <c r="M147" s="19"/>
    </row>
    <row r="148" spans="1:13" x14ac:dyDescent="0.25">
      <c r="A148" s="46" t="s">
        <v>88</v>
      </c>
      <c r="B148" s="19"/>
      <c r="C148" s="19"/>
      <c r="D148" s="19"/>
      <c r="E148" s="19"/>
      <c r="F148" s="19"/>
      <c r="G148" s="19"/>
      <c r="H148" s="19"/>
      <c r="I148" s="19"/>
      <c r="J148" s="19"/>
      <c r="K148" s="19"/>
      <c r="L148" s="19"/>
      <c r="M148" s="19"/>
    </row>
    <row r="149" spans="1:13" x14ac:dyDescent="0.25">
      <c r="A149" s="47" t="s">
        <v>89</v>
      </c>
      <c r="B149" s="19"/>
      <c r="C149" s="19"/>
      <c r="D149" s="19"/>
      <c r="E149" s="19"/>
      <c r="F149" s="19"/>
      <c r="G149" s="19"/>
      <c r="H149" s="19"/>
      <c r="I149" s="19"/>
      <c r="J149" s="19"/>
      <c r="K149" s="19"/>
      <c r="L149" s="19"/>
      <c r="M149" s="19"/>
    </row>
    <row r="150" spans="1:13" x14ac:dyDescent="0.25">
      <c r="A150" s="104" t="s">
        <v>85</v>
      </c>
      <c r="B150" s="105">
        <f>SUM(B147:B149)</f>
        <v>0</v>
      </c>
      <c r="C150" s="105">
        <f t="shared" ref="C150:K150" si="43">SUM(C147:C149)</f>
        <v>0</v>
      </c>
      <c r="D150" s="105">
        <f t="shared" si="43"/>
        <v>0</v>
      </c>
      <c r="E150" s="105">
        <f t="shared" si="43"/>
        <v>0</v>
      </c>
      <c r="F150" s="105">
        <f t="shared" si="43"/>
        <v>0</v>
      </c>
      <c r="G150" s="105">
        <f t="shared" si="43"/>
        <v>0</v>
      </c>
      <c r="H150" s="105">
        <f t="shared" si="43"/>
        <v>0</v>
      </c>
      <c r="I150" s="105">
        <f t="shared" si="43"/>
        <v>0</v>
      </c>
      <c r="J150" s="105">
        <f t="shared" si="43"/>
        <v>0</v>
      </c>
      <c r="K150" s="105">
        <f t="shared" si="43"/>
        <v>0</v>
      </c>
      <c r="L150" s="105">
        <f t="shared" ref="L150" si="44">SUM(L147:L149)</f>
        <v>0</v>
      </c>
      <c r="M150" s="105">
        <f t="shared" ref="M150" si="45">SUM(M147:M149)</f>
        <v>0</v>
      </c>
    </row>
    <row r="151" spans="1:13" x14ac:dyDescent="0.25">
      <c r="A151" s="104" t="s">
        <v>83</v>
      </c>
      <c r="B151" s="105">
        <f>SUM(B143+B150)</f>
        <v>0</v>
      </c>
      <c r="C151" s="105">
        <f t="shared" ref="C151:K151" si="46">SUM(C143+C150)</f>
        <v>0</v>
      </c>
      <c r="D151" s="105">
        <f t="shared" si="46"/>
        <v>0</v>
      </c>
      <c r="E151" s="105">
        <f t="shared" si="46"/>
        <v>0</v>
      </c>
      <c r="F151" s="105">
        <f t="shared" si="46"/>
        <v>0</v>
      </c>
      <c r="G151" s="105">
        <f t="shared" si="46"/>
        <v>0</v>
      </c>
      <c r="H151" s="105">
        <f t="shared" si="46"/>
        <v>0</v>
      </c>
      <c r="I151" s="105">
        <f t="shared" si="46"/>
        <v>0</v>
      </c>
      <c r="J151" s="105">
        <f t="shared" si="46"/>
        <v>0</v>
      </c>
      <c r="K151" s="105">
        <f t="shared" si="46"/>
        <v>0</v>
      </c>
      <c r="L151" s="105">
        <f t="shared" ref="L151" si="47">SUM(L143+L150)</f>
        <v>0</v>
      </c>
      <c r="M151" s="105">
        <f t="shared" ref="M151" si="48">SUM(M143+M150)</f>
        <v>0</v>
      </c>
    </row>
    <row r="152" spans="1:13" x14ac:dyDescent="0.25">
      <c r="A152" s="8"/>
      <c r="B152" s="7"/>
      <c r="C152" s="7"/>
      <c r="D152" s="7"/>
      <c r="E152" s="7"/>
    </row>
    <row r="153" spans="1:13" x14ac:dyDescent="0.25">
      <c r="A153" s="8"/>
      <c r="B153" s="7"/>
      <c r="C153" s="7"/>
      <c r="D153" s="7"/>
      <c r="E153" s="7"/>
    </row>
    <row r="154" spans="1:13" x14ac:dyDescent="0.25">
      <c r="A154" s="26"/>
    </row>
    <row r="155" spans="1:13" ht="15.75" x14ac:dyDescent="0.25">
      <c r="A155" s="115" t="s">
        <v>77</v>
      </c>
      <c r="B155" s="23" t="str">
        <f>IF(B113=0,"",B113)</f>
        <v>ENERO</v>
      </c>
      <c r="C155" s="23" t="str">
        <f t="shared" ref="C155:K155" si="49">IF(C113=0,"",C113)</f>
        <v>FEBRERO</v>
      </c>
      <c r="D155" s="23" t="str">
        <f t="shared" si="49"/>
        <v>MARZO</v>
      </c>
      <c r="E155" s="23" t="str">
        <f t="shared" si="49"/>
        <v>ABRIL</v>
      </c>
      <c r="F155" s="23" t="str">
        <f t="shared" si="49"/>
        <v>MAYO</v>
      </c>
      <c r="G155" s="23" t="str">
        <f t="shared" si="49"/>
        <v>JUNIO</v>
      </c>
      <c r="H155" s="23" t="str">
        <f t="shared" si="49"/>
        <v>JULIO</v>
      </c>
      <c r="I155" s="23" t="str">
        <f t="shared" si="49"/>
        <v>AGOSTO</v>
      </c>
      <c r="J155" s="23" t="str">
        <f t="shared" si="49"/>
        <v>SEPTIEMBRE</v>
      </c>
      <c r="K155" s="23" t="str">
        <f t="shared" si="49"/>
        <v>OCTUBRE</v>
      </c>
      <c r="L155" s="23" t="str">
        <f t="shared" ref="L155:M155" si="50">IF(L113=0,"",L113)</f>
        <v>NOVIEMBRE</v>
      </c>
      <c r="M155" s="23" t="str">
        <f t="shared" si="50"/>
        <v>DICIEMBRE</v>
      </c>
    </row>
    <row r="156" spans="1:13" x14ac:dyDescent="0.25">
      <c r="A156" s="48" t="s">
        <v>10</v>
      </c>
      <c r="B156" s="19"/>
      <c r="C156" s="19"/>
      <c r="D156" s="19"/>
      <c r="E156" s="19"/>
      <c r="F156" s="19"/>
      <c r="G156" s="19"/>
      <c r="H156" s="19"/>
      <c r="I156" s="19"/>
      <c r="J156" s="19"/>
      <c r="K156" s="19"/>
      <c r="L156" s="19"/>
      <c r="M156" s="19"/>
    </row>
    <row r="157" spans="1:13" x14ac:dyDescent="0.25">
      <c r="A157" s="48" t="s">
        <v>11</v>
      </c>
      <c r="B157" s="19"/>
      <c r="C157" s="19"/>
      <c r="D157" s="19"/>
      <c r="E157" s="19"/>
      <c r="F157" s="19"/>
      <c r="G157" s="19"/>
      <c r="H157" s="19"/>
      <c r="I157" s="19"/>
      <c r="J157" s="19"/>
      <c r="K157" s="19"/>
      <c r="L157" s="19"/>
      <c r="M157" s="19"/>
    </row>
    <row r="158" spans="1:13" x14ac:dyDescent="0.25">
      <c r="A158" s="47" t="s">
        <v>90</v>
      </c>
      <c r="B158" s="19"/>
      <c r="C158" s="19"/>
      <c r="D158" s="19"/>
      <c r="E158" s="19"/>
      <c r="F158" s="19"/>
      <c r="G158" s="19"/>
      <c r="H158" s="19"/>
      <c r="I158" s="19"/>
      <c r="J158" s="19"/>
      <c r="K158" s="19"/>
      <c r="L158" s="19"/>
      <c r="M158" s="19"/>
    </row>
    <row r="159" spans="1:13" x14ac:dyDescent="0.25">
      <c r="A159" s="26"/>
    </row>
    <row r="160" spans="1:13" x14ac:dyDescent="0.25">
      <c r="A160" s="26"/>
    </row>
    <row r="161" spans="1:14" x14ac:dyDescent="0.25">
      <c r="A161" s="26"/>
    </row>
    <row r="162" spans="1:14" x14ac:dyDescent="0.25">
      <c r="A162" s="8"/>
      <c r="B162" s="9"/>
      <c r="C162" s="9"/>
      <c r="D162" s="9"/>
      <c r="E162" s="9"/>
      <c r="F162" s="9"/>
      <c r="G162" s="9"/>
    </row>
    <row r="163" spans="1:14" x14ac:dyDescent="0.25">
      <c r="B163" s="6"/>
      <c r="C163" s="6"/>
      <c r="D163" s="6"/>
      <c r="E163" s="6"/>
      <c r="F163" s="6"/>
      <c r="G163" s="6"/>
      <c r="K163" s="7"/>
      <c r="L163" s="7"/>
    </row>
    <row r="164" spans="1:14" ht="17.25" x14ac:dyDescent="0.25">
      <c r="A164" s="84" t="s">
        <v>42</v>
      </c>
      <c r="B164" s="6"/>
      <c r="C164" s="6"/>
      <c r="D164" s="6"/>
      <c r="E164" s="6"/>
      <c r="F164" s="6"/>
      <c r="G164" s="6"/>
      <c r="K164" s="9"/>
      <c r="L164" s="9"/>
    </row>
    <row r="165" spans="1:14" x14ac:dyDescent="0.25">
      <c r="A165" s="28" t="s">
        <v>28</v>
      </c>
      <c r="K165" s="10"/>
      <c r="L165" s="10"/>
    </row>
    <row r="166" spans="1:14" x14ac:dyDescent="0.25">
      <c r="K166" s="7"/>
      <c r="L166" s="7"/>
    </row>
    <row r="167" spans="1:14" x14ac:dyDescent="0.25">
      <c r="A167" s="38"/>
      <c r="B167" s="24" t="str">
        <f t="shared" ref="B167:M167" si="51">IF(B113=0,"",B113)</f>
        <v>ENERO</v>
      </c>
      <c r="C167" s="24" t="str">
        <f t="shared" si="51"/>
        <v>FEBRERO</v>
      </c>
      <c r="D167" s="24" t="str">
        <f t="shared" si="51"/>
        <v>MARZO</v>
      </c>
      <c r="E167" s="24" t="str">
        <f t="shared" si="51"/>
        <v>ABRIL</v>
      </c>
      <c r="F167" s="24" t="str">
        <f t="shared" si="51"/>
        <v>MAYO</v>
      </c>
      <c r="G167" s="24" t="str">
        <f t="shared" si="51"/>
        <v>JUNIO</v>
      </c>
      <c r="H167" s="24" t="str">
        <f t="shared" si="51"/>
        <v>JULIO</v>
      </c>
      <c r="I167" s="24" t="str">
        <f t="shared" si="51"/>
        <v>AGOSTO</v>
      </c>
      <c r="J167" s="24" t="str">
        <f t="shared" si="51"/>
        <v>SEPTIEMBRE</v>
      </c>
      <c r="K167" s="24" t="str">
        <f t="shared" si="51"/>
        <v>OCTUBRE</v>
      </c>
      <c r="L167" s="24" t="str">
        <f t="shared" si="51"/>
        <v>NOVIEMBRE</v>
      </c>
      <c r="M167" s="24" t="str">
        <f t="shared" si="51"/>
        <v>DICIEMBRE</v>
      </c>
      <c r="N167" s="88"/>
    </row>
    <row r="168" spans="1:14" x14ac:dyDescent="0.25">
      <c r="A168" s="27" t="s">
        <v>17</v>
      </c>
      <c r="B168" s="57" t="str">
        <f t="shared" ref="B168:M168" si="52">IFERROR((B121-B143)/B133,"")</f>
        <v/>
      </c>
      <c r="C168" s="57" t="str">
        <f t="shared" si="52"/>
        <v/>
      </c>
      <c r="D168" s="57" t="str">
        <f t="shared" si="52"/>
        <v/>
      </c>
      <c r="E168" s="57" t="str">
        <f t="shared" si="52"/>
        <v/>
      </c>
      <c r="F168" s="57" t="str">
        <f t="shared" si="52"/>
        <v/>
      </c>
      <c r="G168" s="57" t="str">
        <f t="shared" si="52"/>
        <v/>
      </c>
      <c r="H168" s="57" t="str">
        <f t="shared" si="52"/>
        <v/>
      </c>
      <c r="I168" s="57" t="str">
        <f t="shared" si="52"/>
        <v/>
      </c>
      <c r="J168" s="57" t="str">
        <f t="shared" si="52"/>
        <v/>
      </c>
      <c r="K168" s="57" t="str">
        <f t="shared" si="52"/>
        <v/>
      </c>
      <c r="L168" s="57" t="str">
        <f t="shared" si="52"/>
        <v/>
      </c>
      <c r="M168" s="57" t="str">
        <f t="shared" si="52"/>
        <v/>
      </c>
      <c r="N168" s="40" t="s">
        <v>0</v>
      </c>
    </row>
    <row r="169" spans="1:14" x14ac:dyDescent="0.25">
      <c r="A169" s="17" t="s">
        <v>16</v>
      </c>
      <c r="B169" s="57" t="str">
        <f t="shared" ref="B169:M169" si="53">IFERROR(B156/B133,"")</f>
        <v/>
      </c>
      <c r="C169" s="57" t="str">
        <f t="shared" si="53"/>
        <v/>
      </c>
      <c r="D169" s="57" t="str">
        <f t="shared" si="53"/>
        <v/>
      </c>
      <c r="E169" s="57" t="str">
        <f t="shared" si="53"/>
        <v/>
      </c>
      <c r="F169" s="57" t="str">
        <f t="shared" si="53"/>
        <v/>
      </c>
      <c r="G169" s="57" t="str">
        <f t="shared" si="53"/>
        <v/>
      </c>
      <c r="H169" s="57" t="str">
        <f t="shared" si="53"/>
        <v/>
      </c>
      <c r="I169" s="57" t="str">
        <f t="shared" si="53"/>
        <v/>
      </c>
      <c r="J169" s="57" t="str">
        <f t="shared" si="53"/>
        <v/>
      </c>
      <c r="K169" s="57" t="str">
        <f t="shared" si="53"/>
        <v/>
      </c>
      <c r="L169" s="57" t="str">
        <f t="shared" si="53"/>
        <v/>
      </c>
      <c r="M169" s="57" t="str">
        <f t="shared" si="53"/>
        <v/>
      </c>
      <c r="N169" s="40" t="s">
        <v>1</v>
      </c>
    </row>
    <row r="170" spans="1:14" x14ac:dyDescent="0.25">
      <c r="A170" s="17" t="s">
        <v>18</v>
      </c>
      <c r="B170" s="57" t="str">
        <f t="shared" ref="B170:M170" si="54">IFERROR(B157/B133,"")</f>
        <v/>
      </c>
      <c r="C170" s="57" t="str">
        <f t="shared" si="54"/>
        <v/>
      </c>
      <c r="D170" s="57" t="str">
        <f t="shared" si="54"/>
        <v/>
      </c>
      <c r="E170" s="57" t="str">
        <f t="shared" si="54"/>
        <v/>
      </c>
      <c r="F170" s="57" t="str">
        <f t="shared" si="54"/>
        <v/>
      </c>
      <c r="G170" s="57" t="str">
        <f t="shared" si="54"/>
        <v/>
      </c>
      <c r="H170" s="57" t="str">
        <f t="shared" si="54"/>
        <v/>
      </c>
      <c r="I170" s="57" t="str">
        <f t="shared" si="54"/>
        <v/>
      </c>
      <c r="J170" s="57" t="str">
        <f t="shared" si="54"/>
        <v/>
      </c>
      <c r="K170" s="57" t="str">
        <f t="shared" si="54"/>
        <v/>
      </c>
      <c r="L170" s="57" t="str">
        <f t="shared" si="54"/>
        <v/>
      </c>
      <c r="M170" s="57" t="str">
        <f t="shared" si="54"/>
        <v/>
      </c>
      <c r="N170" s="40" t="s">
        <v>2</v>
      </c>
    </row>
    <row r="171" spans="1:14" ht="15.75" thickBot="1" x14ac:dyDescent="0.3">
      <c r="A171" s="53" t="s">
        <v>19</v>
      </c>
      <c r="B171" s="81" t="str">
        <f t="shared" ref="B171:M171" si="55">IFERROR(B158/B151,"")</f>
        <v/>
      </c>
      <c r="C171" s="81" t="str">
        <f t="shared" si="55"/>
        <v/>
      </c>
      <c r="D171" s="81" t="str">
        <f t="shared" si="55"/>
        <v/>
      </c>
      <c r="E171" s="81" t="str">
        <f t="shared" si="55"/>
        <v/>
      </c>
      <c r="F171" s="81" t="str">
        <f t="shared" si="55"/>
        <v/>
      </c>
      <c r="G171" s="81" t="str">
        <f t="shared" si="55"/>
        <v/>
      </c>
      <c r="H171" s="81" t="str">
        <f t="shared" si="55"/>
        <v/>
      </c>
      <c r="I171" s="81" t="str">
        <f t="shared" si="55"/>
        <v/>
      </c>
      <c r="J171" s="81" t="str">
        <f t="shared" si="55"/>
        <v/>
      </c>
      <c r="K171" s="81" t="str">
        <f t="shared" si="55"/>
        <v/>
      </c>
      <c r="L171" s="81" t="str">
        <f t="shared" si="55"/>
        <v/>
      </c>
      <c r="M171" s="81" t="str">
        <f t="shared" si="55"/>
        <v/>
      </c>
      <c r="N171" s="40" t="s">
        <v>3</v>
      </c>
    </row>
    <row r="172" spans="1:14" x14ac:dyDescent="0.25">
      <c r="K172" s="12"/>
      <c r="L172" s="12"/>
    </row>
    <row r="173" spans="1:14" x14ac:dyDescent="0.25">
      <c r="K173" s="12"/>
      <c r="L173" s="12"/>
    </row>
    <row r="174" spans="1:14" x14ac:dyDescent="0.25">
      <c r="K174" s="12"/>
      <c r="L174" s="12"/>
    </row>
    <row r="175" spans="1:14" x14ac:dyDescent="0.25">
      <c r="K175" s="12"/>
      <c r="L175" s="12"/>
    </row>
    <row r="176" spans="1:14" ht="17.25" x14ac:dyDescent="0.25">
      <c r="A176" s="84" t="s">
        <v>20</v>
      </c>
      <c r="B176" s="6"/>
      <c r="C176" s="6"/>
      <c r="D176" s="6"/>
      <c r="E176" s="6"/>
      <c r="K176" s="9"/>
      <c r="L176" s="9"/>
    </row>
    <row r="177" spans="1:16" x14ac:dyDescent="0.25">
      <c r="A177" s="28" t="s">
        <v>31</v>
      </c>
      <c r="D177" s="60" t="s">
        <v>0</v>
      </c>
      <c r="E177" s="61" t="s">
        <v>1</v>
      </c>
      <c r="F177" s="61" t="s">
        <v>2</v>
      </c>
      <c r="G177" s="62" t="s">
        <v>3</v>
      </c>
      <c r="K177" s="10"/>
      <c r="L177" s="10"/>
    </row>
    <row r="178" spans="1:16" x14ac:dyDescent="0.25">
      <c r="A178" s="28"/>
      <c r="D178" s="63">
        <v>6.56</v>
      </c>
      <c r="E178" s="64">
        <v>3.26</v>
      </c>
      <c r="F178" s="64">
        <v>6.72</v>
      </c>
      <c r="G178" s="65">
        <v>1.05</v>
      </c>
      <c r="K178" s="10"/>
      <c r="L178" s="10"/>
    </row>
    <row r="179" spans="1:16" x14ac:dyDescent="0.25">
      <c r="K179" s="7"/>
      <c r="L179" s="7"/>
    </row>
    <row r="180" spans="1:16" x14ac:dyDescent="0.25">
      <c r="A180" s="38"/>
      <c r="B180" s="24" t="str">
        <f>IF(B167=0,"",B167)</f>
        <v>ENERO</v>
      </c>
      <c r="C180" s="24" t="str">
        <f t="shared" ref="C180:M180" si="56">IF(C167=0,"",C167)</f>
        <v>FEBRERO</v>
      </c>
      <c r="D180" s="24" t="str">
        <f t="shared" si="56"/>
        <v>MARZO</v>
      </c>
      <c r="E180" s="24" t="str">
        <f t="shared" si="56"/>
        <v>ABRIL</v>
      </c>
      <c r="F180" s="24" t="str">
        <f t="shared" si="56"/>
        <v>MAYO</v>
      </c>
      <c r="G180" s="24" t="str">
        <f t="shared" si="56"/>
        <v>JUNIO</v>
      </c>
      <c r="H180" s="24" t="str">
        <f t="shared" si="56"/>
        <v>JULIO</v>
      </c>
      <c r="I180" s="24" t="str">
        <f t="shared" si="56"/>
        <v>AGOSTO</v>
      </c>
      <c r="J180" s="24" t="str">
        <f t="shared" si="56"/>
        <v>SEPTIEMBRE</v>
      </c>
      <c r="K180" s="24" t="str">
        <f t="shared" si="56"/>
        <v>OCTUBRE</v>
      </c>
      <c r="L180" s="24" t="str">
        <f t="shared" si="56"/>
        <v>NOVIEMBRE</v>
      </c>
      <c r="M180" s="24" t="str">
        <f t="shared" si="56"/>
        <v>DICIEMBRE</v>
      </c>
    </row>
    <row r="181" spans="1:16" x14ac:dyDescent="0.25">
      <c r="A181" s="45" t="s">
        <v>22</v>
      </c>
      <c r="B181" s="57" t="str">
        <f>IFERROR(B168*Tabla25106[X1],"")</f>
        <v/>
      </c>
      <c r="C181" s="57" t="str">
        <f>IFERROR(C168*Tabla25106[X1],"")</f>
        <v/>
      </c>
      <c r="D181" s="57" t="str">
        <f>IFERROR(D168*Tabla25106[X1],"")</f>
        <v/>
      </c>
      <c r="E181" s="57" t="str">
        <f>IFERROR(E168*Tabla25106[X1],"")</f>
        <v/>
      </c>
      <c r="F181" s="57" t="str">
        <f>IFERROR(F168*Tabla25106[X1],"")</f>
        <v/>
      </c>
      <c r="G181" s="57" t="str">
        <f>IFERROR(G168*Tabla25106[X1],"")</f>
        <v/>
      </c>
      <c r="H181" s="57" t="str">
        <f>IFERROR(H168*Tabla25106[X1],"")</f>
        <v/>
      </c>
      <c r="I181" s="57" t="str">
        <f>IFERROR(I168*Tabla25106[X1],"")</f>
        <v/>
      </c>
      <c r="J181" s="57" t="str">
        <f>IFERROR(J168*Tabla25106[X1],"")</f>
        <v/>
      </c>
      <c r="K181" s="57" t="str">
        <f>IFERROR(K168*Tabla25106[X1],"")</f>
        <v/>
      </c>
      <c r="L181" s="57" t="str">
        <f>IFERROR(L168*Tabla25106[X2],"")</f>
        <v/>
      </c>
      <c r="M181" s="57" t="str">
        <f>IFERROR(M168*Tabla25106[X2],"")</f>
        <v/>
      </c>
      <c r="N181" s="40" t="s">
        <v>0</v>
      </c>
    </row>
    <row r="182" spans="1:16" x14ac:dyDescent="0.25">
      <c r="A182" s="47" t="s">
        <v>21</v>
      </c>
      <c r="B182" s="66" t="str">
        <f>IFERROR(B169*Tabla25106[X2],"")</f>
        <v/>
      </c>
      <c r="C182" s="57" t="str">
        <f>IFERROR(C169*Tabla25106[X2],"")</f>
        <v/>
      </c>
      <c r="D182" s="57" t="str">
        <f>IFERROR(D169*Tabla25106[X2],"")</f>
        <v/>
      </c>
      <c r="E182" s="57" t="str">
        <f>IFERROR(E169*Tabla25106[X2],"")</f>
        <v/>
      </c>
      <c r="F182" s="57" t="str">
        <f>IFERROR(F169*Tabla25106[X2],"")</f>
        <v/>
      </c>
      <c r="G182" s="57" t="str">
        <f>IFERROR(G169*Tabla25106[X2],"")</f>
        <v/>
      </c>
      <c r="H182" s="57" t="str">
        <f>IFERROR(H169*Tabla25106[X2],"")</f>
        <v/>
      </c>
      <c r="I182" s="57" t="str">
        <f>IFERROR(I169*Tabla25106[X2],"")</f>
        <v/>
      </c>
      <c r="J182" s="57" t="str">
        <f>IFERROR(J169*Tabla25106[X2],"")</f>
        <v/>
      </c>
      <c r="K182" s="57" t="str">
        <f>IFERROR(K169*Tabla25106[X2],"")</f>
        <v/>
      </c>
      <c r="L182" s="57" t="str">
        <f>IFERROR(L169*Tabla25106[X3],"")</f>
        <v/>
      </c>
      <c r="M182" s="57" t="str">
        <f>IFERROR(M169*Tabla25106[X3],"")</f>
        <v/>
      </c>
      <c r="N182" s="40" t="s">
        <v>1</v>
      </c>
    </row>
    <row r="183" spans="1:16" x14ac:dyDescent="0.25">
      <c r="A183" s="47" t="s">
        <v>23</v>
      </c>
      <c r="B183" s="57" t="str">
        <f>IFERROR(B170*Tabla25106[X3],"")</f>
        <v/>
      </c>
      <c r="C183" s="57" t="str">
        <f>IFERROR(C170*Tabla25106[X3],"")</f>
        <v/>
      </c>
      <c r="D183" s="57" t="str">
        <f>IFERROR(D170*Tabla25106[X3],"")</f>
        <v/>
      </c>
      <c r="E183" s="57" t="str">
        <f>IFERROR(E170*Tabla25106[X3],"")</f>
        <v/>
      </c>
      <c r="F183" s="57" t="str">
        <f>IFERROR(F170*Tabla25106[X3],"")</f>
        <v/>
      </c>
      <c r="G183" s="57" t="str">
        <f>IFERROR(G170*Tabla25106[X3],"")</f>
        <v/>
      </c>
      <c r="H183" s="57" t="str">
        <f>IFERROR(H170*Tabla25106[X3],"")</f>
        <v/>
      </c>
      <c r="I183" s="57" t="str">
        <f>IFERROR(I170*Tabla25106[X3],"")</f>
        <v/>
      </c>
      <c r="J183" s="57" t="str">
        <f>IFERROR(J170*Tabla25106[X3],"")</f>
        <v/>
      </c>
      <c r="K183" s="57" t="str">
        <f>IFERROR(K170*Tabla25106[X3],"")</f>
        <v/>
      </c>
      <c r="L183" s="57" t="str">
        <f>IFERROR(L170*Tabla25106[X4],"")</f>
        <v/>
      </c>
      <c r="M183" s="57" t="str">
        <f>IFERROR(M170*Tabla25106[X4],"")</f>
        <v/>
      </c>
      <c r="N183" s="40" t="s">
        <v>2</v>
      </c>
      <c r="O183" s="12"/>
      <c r="P183" s="12"/>
    </row>
    <row r="184" spans="1:16" ht="15.75" thickBot="1" x14ac:dyDescent="0.3">
      <c r="A184" s="48" t="s">
        <v>24</v>
      </c>
      <c r="B184" s="58" t="str">
        <f>IFERROR(B171*Tabla25106[X4],"")</f>
        <v/>
      </c>
      <c r="C184" s="58" t="str">
        <f>IFERROR(C171*Tabla25106[X4],"")</f>
        <v/>
      </c>
      <c r="D184" s="58" t="str">
        <f>IFERROR(D171*Tabla25106[X4],"")</f>
        <v/>
      </c>
      <c r="E184" s="58" t="str">
        <f>IFERROR(E171*Tabla25106[X4],"")</f>
        <v/>
      </c>
      <c r="F184" s="58" t="str">
        <f>IFERROR(F171*Tabla25106[X4],"")</f>
        <v/>
      </c>
      <c r="G184" s="58" t="str">
        <f>IFERROR(G171*Tabla25106[X4],"")</f>
        <v/>
      </c>
      <c r="H184" s="58" t="str">
        <f>IFERROR(H171*Tabla25106[X4],"")</f>
        <v/>
      </c>
      <c r="I184" s="58" t="str">
        <f>IFERROR(I171*Tabla25106[X4],"")</f>
        <v/>
      </c>
      <c r="J184" s="58" t="str">
        <f>IFERROR(J171*Tabla25106[X4],"")</f>
        <v/>
      </c>
      <c r="K184" s="58" t="str">
        <f>IFERROR(K171*Tabla25106[X4],"")</f>
        <v/>
      </c>
      <c r="L184" s="58" t="str">
        <f>IFERROR(L171*Tabla25106[X1],"")</f>
        <v/>
      </c>
      <c r="M184" s="58" t="str">
        <f>IFERROR(M171*Tabla25106[X1],"")</f>
        <v/>
      </c>
      <c r="N184" s="40" t="s">
        <v>3</v>
      </c>
      <c r="O184" s="96"/>
      <c r="P184" s="96"/>
    </row>
    <row r="185" spans="1:16" ht="15.75" thickBot="1" x14ac:dyDescent="0.3">
      <c r="A185" s="49" t="s">
        <v>29</v>
      </c>
      <c r="B185" s="59">
        <f>IF(B167=0,"",(SUM(B181:B184)))</f>
        <v>0</v>
      </c>
      <c r="C185" s="59">
        <f t="shared" ref="C185:M185" si="57">IF(C167=0,"",(SUM(C181:C184)))</f>
        <v>0</v>
      </c>
      <c r="D185" s="59">
        <f t="shared" si="57"/>
        <v>0</v>
      </c>
      <c r="E185" s="59">
        <f t="shared" si="57"/>
        <v>0</v>
      </c>
      <c r="F185" s="59">
        <f t="shared" si="57"/>
        <v>0</v>
      </c>
      <c r="G185" s="59">
        <f t="shared" si="57"/>
        <v>0</v>
      </c>
      <c r="H185" s="59">
        <f t="shared" si="57"/>
        <v>0</v>
      </c>
      <c r="I185" s="59">
        <f t="shared" si="57"/>
        <v>0</v>
      </c>
      <c r="J185" s="59">
        <f t="shared" si="57"/>
        <v>0</v>
      </c>
      <c r="K185" s="59">
        <f t="shared" si="57"/>
        <v>0</v>
      </c>
      <c r="L185" s="59">
        <f t="shared" si="57"/>
        <v>0</v>
      </c>
      <c r="M185" s="59">
        <f t="shared" si="57"/>
        <v>0</v>
      </c>
      <c r="O185" s="96"/>
      <c r="P185" s="96"/>
    </row>
    <row r="186" spans="1:16" x14ac:dyDescent="0.25">
      <c r="A186" s="127" t="s">
        <v>32</v>
      </c>
      <c r="B186" s="116">
        <v>2.6</v>
      </c>
      <c r="C186" s="116">
        <v>2.6</v>
      </c>
      <c r="D186" s="116">
        <v>2.6</v>
      </c>
      <c r="E186" s="116">
        <v>2.6</v>
      </c>
      <c r="F186" s="116">
        <v>2.6</v>
      </c>
      <c r="G186" s="116">
        <v>2.6</v>
      </c>
      <c r="H186" s="116">
        <v>2.6</v>
      </c>
      <c r="I186" s="116">
        <v>2.6</v>
      </c>
      <c r="J186" s="116">
        <v>2.6</v>
      </c>
      <c r="K186" s="116">
        <v>2.6</v>
      </c>
      <c r="L186" s="116">
        <v>2.6</v>
      </c>
      <c r="M186" s="116">
        <v>2.6</v>
      </c>
      <c r="O186" s="21"/>
      <c r="P186" s="21"/>
    </row>
    <row r="187" spans="1:16" x14ac:dyDescent="0.25">
      <c r="A187" s="128" t="s">
        <v>33</v>
      </c>
      <c r="B187" s="117">
        <v>1.1000000000000001</v>
      </c>
      <c r="C187" s="117">
        <v>1.1000000000000001</v>
      </c>
      <c r="D187" s="117">
        <v>1.1000000000000001</v>
      </c>
      <c r="E187" s="117">
        <v>1.1000000000000001</v>
      </c>
      <c r="F187" s="117">
        <v>1.1000000000000001</v>
      </c>
      <c r="G187" s="117">
        <v>1.1000000000000001</v>
      </c>
      <c r="H187" s="117">
        <v>1.1000000000000001</v>
      </c>
      <c r="I187" s="117">
        <v>1.1000000000000001</v>
      </c>
      <c r="J187" s="117">
        <v>1.1000000000000001</v>
      </c>
      <c r="K187" s="117">
        <v>1.1000000000000001</v>
      </c>
      <c r="L187" s="117">
        <v>1.1000000000000001</v>
      </c>
      <c r="M187" s="117">
        <v>1.1000000000000001</v>
      </c>
      <c r="O187" s="21"/>
      <c r="P187" s="21"/>
    </row>
    <row r="188" spans="1:16" x14ac:dyDescent="0.25">
      <c r="A188" s="129"/>
      <c r="B188" s="117"/>
      <c r="C188" s="117"/>
      <c r="D188" s="117"/>
      <c r="E188" s="117"/>
      <c r="F188" s="129"/>
      <c r="G188" s="129"/>
      <c r="H188" s="129"/>
      <c r="I188" s="129"/>
      <c r="J188" s="129"/>
      <c r="K188" s="129"/>
      <c r="L188" s="129"/>
      <c r="M188" s="129"/>
      <c r="O188" s="21"/>
      <c r="P188" s="21"/>
    </row>
    <row r="189" spans="1:16" x14ac:dyDescent="0.25">
      <c r="A189" s="78"/>
      <c r="B189" s="78"/>
      <c r="C189" s="78"/>
      <c r="D189" s="78"/>
      <c r="E189" s="78"/>
      <c r="F189" s="78"/>
      <c r="G189" s="78"/>
      <c r="H189" s="78"/>
      <c r="I189" s="78"/>
      <c r="J189" s="78"/>
      <c r="K189" s="78"/>
      <c r="L189" s="78"/>
      <c r="M189" s="78"/>
      <c r="O189" s="21"/>
      <c r="P189" s="21"/>
    </row>
    <row r="190" spans="1:16" x14ac:dyDescent="0.25">
      <c r="A190" s="78"/>
      <c r="B190" s="78"/>
      <c r="C190" s="78"/>
      <c r="D190" s="78"/>
      <c r="E190" s="78"/>
      <c r="F190" s="78"/>
      <c r="G190" s="78"/>
      <c r="H190" s="78"/>
      <c r="I190" s="78"/>
      <c r="J190" s="78"/>
      <c r="K190" s="78"/>
      <c r="L190" s="78"/>
      <c r="M190" s="78"/>
      <c r="O190" s="6"/>
      <c r="P190" s="6"/>
    </row>
    <row r="191" spans="1:16" x14ac:dyDescent="0.25">
      <c r="A191" s="78"/>
      <c r="B191" s="78"/>
      <c r="C191" s="78"/>
      <c r="D191" s="78"/>
      <c r="E191" s="78"/>
      <c r="F191" s="78"/>
      <c r="G191" s="78"/>
      <c r="H191" s="78"/>
      <c r="I191" s="78"/>
      <c r="J191" s="78"/>
      <c r="K191" s="78"/>
      <c r="L191" s="78"/>
      <c r="M191" s="78"/>
      <c r="O191" s="6"/>
      <c r="P191" s="6"/>
    </row>
    <row r="192" spans="1:16" x14ac:dyDescent="0.25">
      <c r="A192" s="78"/>
      <c r="B192" s="78"/>
      <c r="C192" s="78"/>
      <c r="D192" s="78"/>
      <c r="E192" s="78"/>
      <c r="F192" s="78"/>
      <c r="G192" s="78"/>
      <c r="H192" s="78"/>
      <c r="I192" s="78"/>
      <c r="J192" s="78"/>
      <c r="K192" s="80"/>
      <c r="L192" s="80"/>
      <c r="M192" s="78"/>
    </row>
    <row r="193" spans="2:12" x14ac:dyDescent="0.25">
      <c r="K193" s="6"/>
      <c r="L193" s="6"/>
    </row>
    <row r="194" spans="2:12" x14ac:dyDescent="0.25">
      <c r="K194" s="6"/>
      <c r="L194" s="6"/>
    </row>
    <row r="195" spans="2:12" x14ac:dyDescent="0.25">
      <c r="K195" s="6"/>
      <c r="L195" s="6"/>
    </row>
    <row r="196" spans="2:12" x14ac:dyDescent="0.25">
      <c r="K196" s="6"/>
      <c r="L196" s="6"/>
    </row>
    <row r="197" spans="2:12" x14ac:dyDescent="0.25">
      <c r="K197" s="6"/>
      <c r="L197" s="6"/>
    </row>
    <row r="198" spans="2:12" x14ac:dyDescent="0.25">
      <c r="K198" s="6"/>
      <c r="L198" s="6"/>
    </row>
    <row r="199" spans="2:12" x14ac:dyDescent="0.25">
      <c r="K199" s="6"/>
      <c r="L199" s="6"/>
    </row>
    <row r="200" spans="2:12" x14ac:dyDescent="0.25">
      <c r="K200" s="6"/>
      <c r="L200" s="6"/>
    </row>
    <row r="201" spans="2:12" ht="15.75" thickBot="1" x14ac:dyDescent="0.3">
      <c r="K201" s="6"/>
      <c r="L201" s="6"/>
    </row>
    <row r="202" spans="2:12" x14ac:dyDescent="0.25">
      <c r="B202" s="82" t="s">
        <v>58</v>
      </c>
      <c r="C202" s="75"/>
      <c r="D202" s="70"/>
      <c r="E202" s="70"/>
      <c r="K202" s="6"/>
      <c r="L202" s="6"/>
    </row>
    <row r="203" spans="2:12" x14ac:dyDescent="0.25">
      <c r="B203" s="71" t="s">
        <v>35</v>
      </c>
      <c r="C203" s="76">
        <v>2.6</v>
      </c>
      <c r="D203" s="76" t="s">
        <v>39</v>
      </c>
      <c r="E203" s="72"/>
    </row>
    <row r="204" spans="2:12" x14ac:dyDescent="0.25">
      <c r="B204" s="67" t="s">
        <v>36</v>
      </c>
      <c r="C204" s="5" t="s">
        <v>37</v>
      </c>
      <c r="D204" s="5" t="s">
        <v>40</v>
      </c>
      <c r="E204" s="68"/>
    </row>
    <row r="205" spans="2:12" ht="15.75" thickBot="1" x14ac:dyDescent="0.3">
      <c r="B205" s="73" t="s">
        <v>38</v>
      </c>
      <c r="C205" s="77">
        <v>1.0900000000000001</v>
      </c>
      <c r="D205" s="77" t="s">
        <v>56</v>
      </c>
      <c r="E205" s="74"/>
    </row>
  </sheetData>
  <phoneticPr fontId="46" type="noConversion"/>
  <pageMargins left="0.7" right="0.7" top="0.75" bottom="0.75" header="0.3" footer="0.3"/>
  <pageSetup orientation="portrait"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Descripcion</vt:lpstr>
      <vt:lpstr>Ejemplo estados financieros</vt:lpstr>
      <vt:lpstr>Plantilla estados financieros</vt:lpstr>
      <vt:lpstr>Ejemplo control financiero</vt:lpstr>
      <vt:lpstr>Plantilla control financiero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Romero</dc:creator>
  <cp:lastModifiedBy>DELL</cp:lastModifiedBy>
  <dcterms:created xsi:type="dcterms:W3CDTF">2021-02-04T18:57:35Z</dcterms:created>
  <dcterms:modified xsi:type="dcterms:W3CDTF">2022-11-26T01:25:57Z</dcterms:modified>
</cp:coreProperties>
</file>