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Proyectos\Youtube\Plantillas Excel\"/>
    </mc:Choice>
  </mc:AlternateContent>
  <xr:revisionPtr revIDLastSave="0" documentId="13_ncr:1_{A4ABC151-1EB1-44B5-98AB-C887BD41CD09}" xr6:coauthVersionLast="47" xr6:coauthVersionMax="47" xr10:uidLastSave="{00000000-0000-0000-0000-000000000000}"/>
  <bookViews>
    <workbookView xWindow="30" yWindow="0" windowWidth="10170" windowHeight="10920" firstSheet="1" activeTab="2" xr2:uid="{00000000-000D-0000-FFFF-FFFF00000000}"/>
  </bookViews>
  <sheets>
    <sheet name="Presentación" sheetId="2" r:id="rId1"/>
    <sheet name="Ejemplo" sheetId="19" r:id="rId2"/>
    <sheet name="Plantilla cálculos" sheetId="20" r:id="rId3"/>
  </sheets>
  <definedNames>
    <definedName name="Activos_Corrientes">#REF!</definedName>
    <definedName name="Activos_Totales">#REF!</definedName>
    <definedName name="Gtos_financieros">#REF!</definedName>
    <definedName name="Impuestos">#REF!</definedName>
    <definedName name="Ingresos_netos">#REF!</definedName>
    <definedName name="Pasivos_Corrientes">#REF!</definedName>
    <definedName name="Pasivos_Totales">#REF!</definedName>
    <definedName name="Utilidades_retenidas">#REF!</definedName>
    <definedName name="Valor_mercado">#REF!</definedName>
    <definedName name="Ventas_netas">#REF!</definedName>
  </definedNames>
  <calcPr calcId="191029"/>
</workbook>
</file>

<file path=xl/calcChain.xml><?xml version="1.0" encoding="utf-8"?>
<calcChain xmlns="http://schemas.openxmlformats.org/spreadsheetml/2006/main">
  <c r="B64" i="19" l="1"/>
  <c r="B63" i="19"/>
  <c r="B48" i="19"/>
  <c r="B33" i="19"/>
  <c r="B34" i="19" s="1"/>
  <c r="B18" i="19"/>
  <c r="H58" i="20"/>
  <c r="H59" i="20" s="1"/>
  <c r="J59" i="20" s="1"/>
  <c r="H51" i="20"/>
  <c r="F23" i="19"/>
  <c r="F21" i="19"/>
  <c r="H57" i="20"/>
  <c r="J57" i="20" s="1"/>
  <c r="H52" i="20"/>
  <c r="J52" i="20" s="1"/>
  <c r="H50" i="20"/>
  <c r="I50" i="20" s="1"/>
  <c r="B93" i="19"/>
  <c r="B67" i="20"/>
  <c r="B51" i="20"/>
  <c r="B63" i="20"/>
  <c r="F63" i="20"/>
  <c r="F51" i="20"/>
  <c r="I28" i="20"/>
  <c r="B20" i="20"/>
  <c r="F93" i="19"/>
  <c r="K85" i="19"/>
  <c r="K83" i="19"/>
  <c r="J85" i="19"/>
  <c r="J83" i="19"/>
  <c r="I85" i="19"/>
  <c r="I83" i="19"/>
  <c r="H84" i="19"/>
  <c r="K84" i="19" s="1"/>
  <c r="K78" i="19"/>
  <c r="K76" i="19"/>
  <c r="J78" i="19"/>
  <c r="J76" i="19"/>
  <c r="I78" i="19"/>
  <c r="F52" i="19"/>
  <c r="F50" i="19"/>
  <c r="E52" i="19"/>
  <c r="E50" i="19"/>
  <c r="I76" i="19"/>
  <c r="F80" i="19"/>
  <c r="F89" i="19" s="1"/>
  <c r="F82" i="19"/>
  <c r="F77" i="19"/>
  <c r="B89" i="19"/>
  <c r="B77" i="19"/>
  <c r="B43" i="19"/>
  <c r="K47" i="19"/>
  <c r="B44" i="19" s="1"/>
  <c r="L43" i="19"/>
  <c r="L42" i="19"/>
  <c r="K43" i="19"/>
  <c r="K42" i="19"/>
  <c r="G44" i="19"/>
  <c r="I55" i="19"/>
  <c r="B57" i="19" s="1"/>
  <c r="B23" i="20" l="1"/>
  <c r="B32" i="20" s="1"/>
  <c r="B35" i="20" s="1"/>
  <c r="B36" i="20" s="1"/>
  <c r="J84" i="19"/>
  <c r="I84" i="19"/>
  <c r="J86" i="19"/>
  <c r="I86" i="19"/>
  <c r="H86" i="19"/>
  <c r="E23" i="19"/>
  <c r="E21" i="19"/>
  <c r="I59" i="20"/>
  <c r="K59" i="20"/>
  <c r="I57" i="20"/>
  <c r="K52" i="20"/>
  <c r="I52" i="20"/>
  <c r="J50" i="20"/>
  <c r="F66" i="20"/>
  <c r="F67" i="20" s="1"/>
  <c r="K57" i="20"/>
  <c r="B66" i="20"/>
  <c r="K50" i="20"/>
  <c r="B92" i="19"/>
  <c r="B45" i="19"/>
  <c r="I26" i="19"/>
  <c r="B21" i="19" s="1"/>
  <c r="B30" i="19" s="1"/>
  <c r="D24" i="20" l="1"/>
  <c r="I58" i="20"/>
  <c r="K51" i="20"/>
  <c r="J53" i="20" s="1"/>
  <c r="K58" i="20"/>
  <c r="J58" i="20"/>
  <c r="H77" i="19"/>
  <c r="B60" i="19"/>
  <c r="B61" i="19" s="1"/>
  <c r="D51" i="19" s="1"/>
  <c r="G52" i="19"/>
  <c r="G50" i="19"/>
  <c r="D22" i="19"/>
  <c r="G21" i="19"/>
  <c r="G23" i="19"/>
  <c r="D25" i="20" l="1"/>
  <c r="D23" i="20"/>
  <c r="F24" i="20"/>
  <c r="E24" i="20"/>
  <c r="G24" i="20"/>
  <c r="J51" i="20"/>
  <c r="I51" i="20"/>
  <c r="H53" i="20"/>
  <c r="I53" i="20"/>
  <c r="H60" i="20"/>
  <c r="J60" i="20"/>
  <c r="I60" i="20"/>
  <c r="G51" i="19"/>
  <c r="F53" i="19" s="1"/>
  <c r="E51" i="19"/>
  <c r="F51" i="19"/>
  <c r="J77" i="19"/>
  <c r="K77" i="19"/>
  <c r="I77" i="19"/>
  <c r="G22" i="19"/>
  <c r="E22" i="19"/>
  <c r="F22" i="19"/>
  <c r="F23" i="20" l="1"/>
  <c r="G23" i="20"/>
  <c r="E23" i="20"/>
  <c r="F26" i="20"/>
  <c r="E26" i="20"/>
  <c r="D26" i="20"/>
  <c r="F25" i="20"/>
  <c r="E25" i="20"/>
  <c r="G25" i="20"/>
  <c r="D53" i="19"/>
  <c r="E53" i="19"/>
  <c r="I79" i="19"/>
  <c r="H79" i="19"/>
  <c r="J79" i="19"/>
  <c r="D24" i="19"/>
  <c r="F24" i="19"/>
  <c r="E24" i="19"/>
</calcChain>
</file>

<file path=xl/sharedStrings.xml><?xml version="1.0" encoding="utf-8"?>
<sst xmlns="http://schemas.openxmlformats.org/spreadsheetml/2006/main" count="218" uniqueCount="74">
  <si>
    <t>Mantenimiento</t>
  </si>
  <si>
    <t>Utilidad bruta</t>
  </si>
  <si>
    <t>Renta</t>
  </si>
  <si>
    <t>Préstamo</t>
  </si>
  <si>
    <t>hola@jorgeromero.org</t>
  </si>
  <si>
    <t>Ventas</t>
  </si>
  <si>
    <t>Costos</t>
  </si>
  <si>
    <t xml:space="preserve">                Sección de ejemplo</t>
  </si>
  <si>
    <t xml:space="preserve">            PUNTO DE EQUILIBRIO</t>
  </si>
  <si>
    <t>Sueldos</t>
  </si>
  <si>
    <t>Servicios (internet, electricidad, etc.)</t>
  </si>
  <si>
    <t>Meses sin intereses</t>
  </si>
  <si>
    <t>Software y aplicaciones</t>
  </si>
  <si>
    <t>Requisitos de gobierno</t>
  </si>
  <si>
    <t>Otros costos</t>
  </si>
  <si>
    <t>Costo de producción</t>
  </si>
  <si>
    <t>GIMNASIO</t>
  </si>
  <si>
    <t>Promedio de venta por cliente ó Ticket promedio</t>
  </si>
  <si>
    <t>VENTAS DE TU PRODUCTO / SERVICIO</t>
  </si>
  <si>
    <t>-</t>
  </si>
  <si>
    <t>Costos fijos</t>
  </si>
  <si>
    <t>PUNTO DE EQUILIBRIO</t>
  </si>
  <si>
    <t>Ventas por día o periodo</t>
  </si>
  <si>
    <t>COSTOS FIJOS MENSUALES</t>
  </si>
  <si>
    <t>Ventas diarias</t>
  </si>
  <si>
    <t>Utilidad bruta diaria</t>
  </si>
  <si>
    <t>SUELDOS</t>
  </si>
  <si>
    <t>Recepcionista 2</t>
  </si>
  <si>
    <t>Recepcionista 1</t>
  </si>
  <si>
    <t>Coach 1</t>
  </si>
  <si>
    <t>Coach 2</t>
  </si>
  <si>
    <t>Coach 3</t>
  </si>
  <si>
    <t>Propietario</t>
  </si>
  <si>
    <t>MANICURISTAS</t>
  </si>
  <si>
    <t>Propietaria</t>
  </si>
  <si>
    <t>Manicurista 1</t>
  </si>
  <si>
    <t>Manicurista 2</t>
  </si>
  <si>
    <t>Ventas mes anterior</t>
  </si>
  <si>
    <t>Numero tickets</t>
  </si>
  <si>
    <t>M. 1/2 tiempo</t>
  </si>
  <si>
    <t>Productos</t>
  </si>
  <si>
    <t>Aplicación uñas</t>
  </si>
  <si>
    <t>Tickets</t>
  </si>
  <si>
    <t>Porcentaje</t>
  </si>
  <si>
    <t>Tipo venta</t>
  </si>
  <si>
    <t>Ticket regular</t>
  </si>
  <si>
    <t>Promedio de venta por clienta</t>
  </si>
  <si>
    <t>Costo promedio por aplicación</t>
  </si>
  <si>
    <t>Inscripciones diarias</t>
  </si>
  <si>
    <t>DISEÑADORA</t>
  </si>
  <si>
    <t>PUNTO DE EQUILIBRIO ACTUAL</t>
  </si>
  <si>
    <t>PUNTO DE EQUILIBRIO FUTURO</t>
  </si>
  <si>
    <t>Renta Coworking</t>
  </si>
  <si>
    <t>Utilidad proyecto</t>
  </si>
  <si>
    <t>Número de inscripciones mensuales</t>
  </si>
  <si>
    <t>Inscripciones por día o periodo</t>
  </si>
  <si>
    <t>Aplicaciones por día o periodo</t>
  </si>
  <si>
    <t>Número de proyectos al mes</t>
  </si>
  <si>
    <t>Número de aplicaciones de uñas al mes</t>
  </si>
  <si>
    <t>Proyectos al mes</t>
  </si>
  <si>
    <t xml:space="preserve">                Registra tus datos</t>
  </si>
  <si>
    <t>MODELO PARA CALCULAR TU TICKET PROMEDIO ACTUAL O DE TU FUTURO NEGOCIO</t>
  </si>
  <si>
    <t>Talento 1</t>
  </si>
  <si>
    <t>Talento 2</t>
  </si>
  <si>
    <t>Talento 3</t>
  </si>
  <si>
    <t>Talento 4</t>
  </si>
  <si>
    <t>Talento 5</t>
  </si>
  <si>
    <t>Talento 6</t>
  </si>
  <si>
    <t>Tu sueldo</t>
  </si>
  <si>
    <t>Número de ventas mensuales</t>
  </si>
  <si>
    <t>MODELO PARA CALCULAR MODIFICACIONES A TU TICKET PROMEDIO (FUTURO)</t>
  </si>
  <si>
    <t>Ventas al mes</t>
  </si>
  <si>
    <t>Por semana (lunes a viernes)</t>
  </si>
  <si>
    <t>Lunes a sábado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</si>
</sst>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[$$-80A]#,##0.00"/>
    <numFmt numFmtId="165" formatCode="[$$-300A]#,##0.00"/>
    <numFmt numFmtId="166" formatCode="0.0"/>
    <numFmt numFmtId="167" formatCode="&quot;$&quot;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9"/>
      <color theme="4" tint="-0.24994659260841701"/>
      <name val="Calibri Light"/>
      <family val="2"/>
      <scheme val="major"/>
    </font>
    <font>
      <sz val="10"/>
      <color theme="1" tint="0.24994659260841701"/>
      <name val="Calibri"/>
      <family val="2"/>
      <scheme val="minor"/>
    </font>
    <font>
      <sz val="11"/>
      <color theme="4" tint="-0.24994659260841701"/>
      <name val="Calibri Light"/>
      <family val="1"/>
      <scheme val="major"/>
    </font>
    <font>
      <b/>
      <sz val="10"/>
      <color theme="4" tint="-0.499984740745262"/>
      <name val="Calibri Light"/>
      <family val="1"/>
      <scheme val="major"/>
    </font>
    <font>
      <b/>
      <sz val="9"/>
      <color theme="4" tint="-0.2499465926084170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1"/>
      <color theme="0"/>
      <name val="Arial"/>
      <family val="2"/>
    </font>
    <font>
      <b/>
      <sz val="12"/>
      <color theme="1" tint="0.14999847407452621"/>
      <name val="Calibri Light"/>
      <family val="2"/>
      <scheme val="major"/>
    </font>
    <font>
      <b/>
      <sz val="10.5"/>
      <color theme="1" tint="0.14999847407452621"/>
      <name val="Calibri Light"/>
      <family val="2"/>
      <scheme val="major"/>
    </font>
    <font>
      <sz val="12"/>
      <color theme="1" tint="0.14999847407452621"/>
      <name val="Calibri Light"/>
      <family val="2"/>
      <scheme val="major"/>
    </font>
    <font>
      <sz val="10.5"/>
      <color theme="1" tint="0.14999847407452621"/>
      <name val="Calibri Light"/>
      <family val="2"/>
      <scheme val="major"/>
    </font>
    <font>
      <b/>
      <sz val="14"/>
      <color rgb="FF7C062B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7C062B"/>
      <name val="Corbel"/>
      <family val="2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theme="1" tint="0.34998626667073579"/>
      <name val="Calibri"/>
      <family val="2"/>
      <scheme val="minor"/>
    </font>
    <font>
      <b/>
      <i/>
      <sz val="14"/>
      <color theme="1" tint="0.34998626667073579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C062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0E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7917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FAF9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0" tint="-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0" tint="-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/>
      <right style="hair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medium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DashDotDot">
        <color auto="1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0" tint="-0.499984740745262"/>
      </left>
      <right/>
      <top/>
      <bottom style="hair">
        <color theme="1" tint="0.499984740745262"/>
      </bottom>
      <diagonal/>
    </border>
    <border>
      <left style="hair">
        <color theme="0" tint="-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2499465926084170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24994659260841701"/>
      </top>
      <bottom style="medium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Protection="0">
      <alignment horizontal="left" vertical="center" indent="1"/>
    </xf>
    <xf numFmtId="0" fontId="23" fillId="0" borderId="0" applyNumberFormat="0" applyFill="0" applyBorder="0" applyAlignment="0" applyProtection="0"/>
    <xf numFmtId="0" fontId="24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0" fillId="33" borderId="0" xfId="0" applyFill="1"/>
    <xf numFmtId="0" fontId="0" fillId="34" borderId="0" xfId="0" applyFill="1" applyProtection="1">
      <protection locked="0"/>
    </xf>
    <xf numFmtId="0" fontId="0" fillId="33" borderId="0" xfId="0" applyFill="1" applyProtection="1">
      <protection locked="0"/>
    </xf>
    <xf numFmtId="0" fontId="16" fillId="0" borderId="0" xfId="0" applyFon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0" fontId="13" fillId="36" borderId="0" xfId="0" applyFont="1" applyFill="1" applyAlignment="1">
      <alignment vertical="center"/>
    </xf>
    <xf numFmtId="164" fontId="16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0" fillId="36" borderId="0" xfId="0" applyFill="1"/>
    <xf numFmtId="0" fontId="28" fillId="33" borderId="0" xfId="48" quotePrefix="1" applyFont="1" applyFill="1" applyAlignment="1" applyProtection="1">
      <alignment horizontal="left"/>
    </xf>
    <xf numFmtId="0" fontId="17" fillId="33" borderId="0" xfId="0" applyFont="1" applyFill="1"/>
    <xf numFmtId="0" fontId="17" fillId="0" borderId="0" xfId="0" applyFont="1"/>
    <xf numFmtId="0" fontId="0" fillId="41" borderId="0" xfId="0" applyFill="1"/>
    <xf numFmtId="0" fontId="31" fillId="41" borderId="0" xfId="0" applyFont="1" applyFill="1"/>
    <xf numFmtId="0" fontId="32" fillId="41" borderId="0" xfId="0" applyFont="1" applyFill="1"/>
    <xf numFmtId="0" fontId="32" fillId="33" borderId="0" xfId="0" applyFont="1" applyFill="1"/>
    <xf numFmtId="0" fontId="33" fillId="41" borderId="0" xfId="0" quotePrefix="1" applyFont="1" applyFill="1"/>
    <xf numFmtId="0" fontId="34" fillId="41" borderId="0" xfId="0" applyFont="1" applyFill="1"/>
    <xf numFmtId="165" fontId="34" fillId="33" borderId="0" xfId="0" applyNumberFormat="1" applyFont="1" applyFill="1"/>
    <xf numFmtId="0" fontId="35" fillId="0" borderId="0" xfId="0" applyFont="1"/>
    <xf numFmtId="0" fontId="36" fillId="41" borderId="0" xfId="0" applyFont="1" applyFill="1"/>
    <xf numFmtId="0" fontId="34" fillId="0" borderId="0" xfId="0" applyFont="1"/>
    <xf numFmtId="165" fontId="34" fillId="0" borderId="0" xfId="0" applyNumberFormat="1" applyFont="1"/>
    <xf numFmtId="0" fontId="17" fillId="42" borderId="0" xfId="0" applyFont="1" applyFill="1"/>
    <xf numFmtId="0" fontId="26" fillId="42" borderId="0" xfId="0" applyFont="1" applyFill="1"/>
    <xf numFmtId="0" fontId="29" fillId="42" borderId="0" xfId="0" applyFont="1" applyFill="1"/>
    <xf numFmtId="0" fontId="30" fillId="42" borderId="0" xfId="0" applyFont="1" applyFill="1" applyAlignment="1">
      <alignment vertical="top"/>
    </xf>
    <xf numFmtId="0" fontId="0" fillId="38" borderId="0" xfId="0" applyFill="1"/>
    <xf numFmtId="0" fontId="37" fillId="38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164" fontId="0" fillId="33" borderId="0" xfId="0" applyNumberFormat="1" applyFill="1" applyAlignment="1">
      <alignment vertical="center"/>
    </xf>
    <xf numFmtId="164" fontId="16" fillId="33" borderId="0" xfId="0" applyNumberFormat="1" applyFont="1" applyFill="1" applyAlignment="1">
      <alignment vertical="center"/>
    </xf>
    <xf numFmtId="0" fontId="0" fillId="38" borderId="0" xfId="0" applyFill="1" applyAlignment="1">
      <alignment horizontal="right"/>
    </xf>
    <xf numFmtId="0" fontId="16" fillId="39" borderId="10" xfId="0" applyFont="1" applyFill="1" applyBorder="1" applyAlignment="1">
      <alignment vertical="center"/>
    </xf>
    <xf numFmtId="0" fontId="16" fillId="39" borderId="11" xfId="0" applyFont="1" applyFill="1" applyBorder="1" applyAlignment="1">
      <alignment vertical="center"/>
    </xf>
    <xf numFmtId="0" fontId="16" fillId="39" borderId="12" xfId="0" applyFont="1" applyFill="1" applyBorder="1" applyAlignment="1">
      <alignment vertical="center"/>
    </xf>
    <xf numFmtId="0" fontId="16" fillId="39" borderId="13" xfId="0" applyFont="1" applyFill="1" applyBorder="1" applyAlignment="1">
      <alignment vertical="center"/>
    </xf>
    <xf numFmtId="0" fontId="16" fillId="39" borderId="14" xfId="0" applyFont="1" applyFill="1" applyBorder="1" applyAlignment="1">
      <alignment vertical="center"/>
    </xf>
    <xf numFmtId="0" fontId="40" fillId="0" borderId="0" xfId="0" applyFont="1"/>
    <xf numFmtId="8" fontId="0" fillId="0" borderId="0" xfId="0" applyNumberFormat="1"/>
    <xf numFmtId="0" fontId="0" fillId="33" borderId="0" xfId="0" applyFill="1" applyAlignment="1">
      <alignment horizontal="center" vertical="center"/>
    </xf>
    <xf numFmtId="164" fontId="0" fillId="33" borderId="0" xfId="0" applyNumberFormat="1" applyFill="1" applyAlignment="1">
      <alignment horizontal="center" vertical="center"/>
    </xf>
    <xf numFmtId="166" fontId="16" fillId="33" borderId="0" xfId="0" applyNumberFormat="1" applyFont="1" applyFill="1" applyAlignment="1">
      <alignment horizontal="center" vertical="center"/>
    </xf>
    <xf numFmtId="164" fontId="16" fillId="33" borderId="0" xfId="0" applyNumberFormat="1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33" borderId="18" xfId="0" applyFill="1" applyBorder="1" applyAlignment="1">
      <alignment horizontal="center" vertical="center"/>
    </xf>
    <xf numFmtId="8" fontId="0" fillId="0" borderId="19" xfId="0" applyNumberFormat="1" applyBorder="1"/>
    <xf numFmtId="164" fontId="0" fillId="33" borderId="20" xfId="0" applyNumberFormat="1" applyFill="1" applyBorder="1" applyAlignment="1">
      <alignment horizontal="center" vertical="center"/>
    </xf>
    <xf numFmtId="0" fontId="0" fillId="33" borderId="21" xfId="0" applyFill="1" applyBorder="1" applyAlignment="1">
      <alignment horizontal="center" vertical="center"/>
    </xf>
    <xf numFmtId="8" fontId="0" fillId="0" borderId="22" xfId="0" applyNumberFormat="1" applyBorder="1"/>
    <xf numFmtId="164" fontId="0" fillId="33" borderId="23" xfId="0" applyNumberFormat="1" applyFill="1" applyBorder="1" applyAlignment="1">
      <alignment horizontal="center" vertical="center"/>
    </xf>
    <xf numFmtId="166" fontId="16" fillId="39" borderId="18" xfId="0" applyNumberFormat="1" applyFont="1" applyFill="1" applyBorder="1" applyAlignment="1">
      <alignment horizontal="center" vertical="center"/>
    </xf>
    <xf numFmtId="8" fontId="0" fillId="39" borderId="19" xfId="0" applyNumberFormat="1" applyFill="1" applyBorder="1"/>
    <xf numFmtId="164" fontId="0" fillId="39" borderId="20" xfId="0" applyNumberFormat="1" applyFill="1" applyBorder="1" applyAlignment="1">
      <alignment horizontal="center" vertical="center"/>
    </xf>
    <xf numFmtId="167" fontId="0" fillId="0" borderId="18" xfId="0" applyNumberForma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6" fillId="37" borderId="15" xfId="0" applyFont="1" applyFill="1" applyBorder="1" applyAlignment="1">
      <alignment horizontal="left" vertical="center"/>
    </xf>
    <xf numFmtId="0" fontId="16" fillId="37" borderId="16" xfId="0" applyFont="1" applyFill="1" applyBorder="1" applyAlignment="1">
      <alignment horizontal="left" vertical="center"/>
    </xf>
    <xf numFmtId="164" fontId="16" fillId="37" borderId="17" xfId="0" applyNumberFormat="1" applyFont="1" applyFill="1" applyBorder="1" applyAlignment="1">
      <alignment horizontal="left" vertical="center"/>
    </xf>
    <xf numFmtId="0" fontId="16" fillId="37" borderId="15" xfId="0" applyFont="1" applyFill="1" applyBorder="1"/>
    <xf numFmtId="0" fontId="0" fillId="37" borderId="17" xfId="0" applyFill="1" applyBorder="1"/>
    <xf numFmtId="167" fontId="16" fillId="43" borderId="21" xfId="0" applyNumberFormat="1" applyFont="1" applyFill="1" applyBorder="1" applyAlignment="1">
      <alignment vertical="center"/>
    </xf>
    <xf numFmtId="164" fontId="16" fillId="43" borderId="23" xfId="0" applyNumberFormat="1" applyFont="1" applyFill="1" applyBorder="1" applyAlignment="1">
      <alignment vertical="center"/>
    </xf>
    <xf numFmtId="0" fontId="41" fillId="44" borderId="0" xfId="0" applyFont="1" applyFill="1" applyAlignment="1">
      <alignment vertical="center"/>
    </xf>
    <xf numFmtId="0" fontId="16" fillId="0" borderId="24" xfId="0" applyFont="1" applyBorder="1" applyAlignment="1">
      <alignment vertical="center"/>
    </xf>
    <xf numFmtId="164" fontId="16" fillId="0" borderId="24" xfId="0" applyNumberFormat="1" applyFont="1" applyBorder="1" applyAlignment="1">
      <alignment vertical="center"/>
    </xf>
    <xf numFmtId="0" fontId="0" fillId="0" borderId="24" xfId="0" applyBorder="1"/>
    <xf numFmtId="0" fontId="16" fillId="37" borderId="15" xfId="0" applyFont="1" applyFill="1" applyBorder="1" applyAlignment="1">
      <alignment horizontal="center" vertical="center"/>
    </xf>
    <xf numFmtId="0" fontId="0" fillId="37" borderId="17" xfId="0" applyFill="1" applyBorder="1" applyAlignment="1">
      <alignment horizontal="center" vertical="center"/>
    </xf>
    <xf numFmtId="44" fontId="0" fillId="0" borderId="0" xfId="50" applyFont="1"/>
    <xf numFmtId="9" fontId="0" fillId="0" borderId="0" xfId="42" applyFont="1" applyAlignment="1">
      <alignment horizontal="center"/>
    </xf>
    <xf numFmtId="1" fontId="0" fillId="0" borderId="0" xfId="0" applyNumberFormat="1" applyAlignment="1">
      <alignment horizontal="center"/>
    </xf>
    <xf numFmtId="0" fontId="16" fillId="40" borderId="15" xfId="0" applyFont="1" applyFill="1" applyBorder="1" applyAlignment="1">
      <alignment vertical="center"/>
    </xf>
    <xf numFmtId="44" fontId="16" fillId="33" borderId="17" xfId="50" applyFont="1" applyFill="1" applyBorder="1" applyAlignment="1">
      <alignment vertical="center"/>
    </xf>
    <xf numFmtId="0" fontId="16" fillId="40" borderId="18" xfId="0" applyFont="1" applyFill="1" applyBorder="1" applyAlignment="1">
      <alignment vertical="center"/>
    </xf>
    <xf numFmtId="0" fontId="16" fillId="40" borderId="21" xfId="0" applyFont="1" applyFill="1" applyBorder="1" applyAlignment="1">
      <alignment vertical="center"/>
    </xf>
    <xf numFmtId="0" fontId="16" fillId="40" borderId="16" xfId="0" applyFont="1" applyFill="1" applyBorder="1" applyAlignment="1">
      <alignment horizontal="left" vertical="center"/>
    </xf>
    <xf numFmtId="0" fontId="16" fillId="40" borderId="16" xfId="0" applyFont="1" applyFill="1" applyBorder="1" applyAlignment="1">
      <alignment horizontal="right" vertical="center"/>
    </xf>
    <xf numFmtId="0" fontId="16" fillId="40" borderId="19" xfId="0" applyFont="1" applyFill="1" applyBorder="1" applyAlignment="1">
      <alignment vertical="center"/>
    </xf>
    <xf numFmtId="9" fontId="16" fillId="33" borderId="20" xfId="42" applyFont="1" applyFill="1" applyBorder="1" applyAlignment="1">
      <alignment vertical="center"/>
    </xf>
    <xf numFmtId="0" fontId="16" fillId="40" borderId="22" xfId="0" applyFont="1" applyFill="1" applyBorder="1" applyAlignment="1">
      <alignment vertical="center"/>
    </xf>
    <xf numFmtId="44" fontId="16" fillId="33" borderId="23" xfId="0" applyNumberFormat="1" applyFont="1" applyFill="1" applyBorder="1" applyAlignment="1">
      <alignment vertical="center"/>
    </xf>
    <xf numFmtId="164" fontId="17" fillId="33" borderId="0" xfId="0" applyNumberFormat="1" applyFont="1" applyFill="1"/>
    <xf numFmtId="8" fontId="0" fillId="0" borderId="19" xfId="0" applyNumberFormat="1" applyBorder="1" applyAlignment="1">
      <alignment horizontal="center"/>
    </xf>
    <xf numFmtId="8" fontId="0" fillId="39" borderId="19" xfId="0" applyNumberFormat="1" applyFill="1" applyBorder="1" applyAlignment="1">
      <alignment horizontal="center"/>
    </xf>
    <xf numFmtId="8" fontId="0" fillId="0" borderId="22" xfId="0" applyNumberFormat="1" applyBorder="1" applyAlignment="1">
      <alignment horizontal="center"/>
    </xf>
    <xf numFmtId="44" fontId="16" fillId="33" borderId="17" xfId="50" applyFont="1" applyFill="1" applyBorder="1" applyAlignment="1">
      <alignment horizontal="right" vertical="center"/>
    </xf>
    <xf numFmtId="0" fontId="16" fillId="33" borderId="20" xfId="0" applyFont="1" applyFill="1" applyBorder="1" applyAlignment="1">
      <alignment horizontal="right" vertical="center"/>
    </xf>
    <xf numFmtId="44" fontId="16" fillId="33" borderId="23" xfId="50" applyFont="1" applyFill="1" applyBorder="1" applyAlignment="1">
      <alignment horizontal="right" vertical="center"/>
    </xf>
    <xf numFmtId="0" fontId="41" fillId="35" borderId="0" xfId="0" applyFont="1" applyFill="1" applyAlignment="1">
      <alignment vertical="center"/>
    </xf>
    <xf numFmtId="164" fontId="17" fillId="0" borderId="0" xfId="0" applyNumberFormat="1" applyFont="1"/>
    <xf numFmtId="0" fontId="25" fillId="0" borderId="0" xfId="0" applyFont="1"/>
    <xf numFmtId="44" fontId="16" fillId="0" borderId="0" xfId="50" applyFont="1" applyFill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40" fillId="0" borderId="0" xfId="0" applyFont="1" applyAlignment="1">
      <alignment horizontal="right"/>
    </xf>
    <xf numFmtId="0" fontId="16" fillId="39" borderId="25" xfId="0" applyFont="1" applyFill="1" applyBorder="1" applyAlignment="1">
      <alignment vertical="center"/>
    </xf>
    <xf numFmtId="0" fontId="16" fillId="39" borderId="26" xfId="0" applyFont="1" applyFill="1" applyBorder="1" applyAlignment="1">
      <alignment vertical="center"/>
    </xf>
    <xf numFmtId="0" fontId="16" fillId="39" borderId="27" xfId="0" applyFont="1" applyFill="1" applyBorder="1" applyAlignment="1">
      <alignment vertical="center"/>
    </xf>
    <xf numFmtId="0" fontId="16" fillId="39" borderId="28" xfId="0" applyFont="1" applyFill="1" applyBorder="1" applyAlignment="1">
      <alignment vertical="center"/>
    </xf>
    <xf numFmtId="0" fontId="16" fillId="39" borderId="29" xfId="0" applyFont="1" applyFill="1" applyBorder="1" applyAlignment="1">
      <alignment vertical="center"/>
    </xf>
    <xf numFmtId="0" fontId="16" fillId="39" borderId="30" xfId="0" applyFont="1" applyFill="1" applyBorder="1" applyAlignment="1">
      <alignment vertical="center"/>
    </xf>
    <xf numFmtId="0" fontId="16" fillId="39" borderId="31" xfId="0" applyFont="1" applyFill="1" applyBorder="1" applyAlignment="1">
      <alignment vertical="center"/>
    </xf>
    <xf numFmtId="0" fontId="0" fillId="39" borderId="32" xfId="0" applyFill="1" applyBorder="1" applyAlignment="1">
      <alignment vertical="center"/>
    </xf>
    <xf numFmtId="0" fontId="0" fillId="39" borderId="33" xfId="0" applyFill="1" applyBorder="1" applyAlignment="1">
      <alignment vertical="center"/>
    </xf>
    <xf numFmtId="8" fontId="0" fillId="33" borderId="35" xfId="0" applyNumberFormat="1" applyFill="1" applyBorder="1" applyAlignment="1">
      <alignment horizontal="right" vertical="center"/>
    </xf>
    <xf numFmtId="8" fontId="0" fillId="33" borderId="19" xfId="0" applyNumberFormat="1" applyFill="1" applyBorder="1" applyAlignment="1">
      <alignment horizontal="right" vertical="center"/>
    </xf>
    <xf numFmtId="8" fontId="0" fillId="33" borderId="36" xfId="0" applyNumberFormat="1" applyFill="1" applyBorder="1" applyAlignment="1">
      <alignment horizontal="right" vertical="center"/>
    </xf>
    <xf numFmtId="8" fontId="16" fillId="39" borderId="37" xfId="0" applyNumberFormat="1" applyFont="1" applyFill="1" applyBorder="1" applyAlignment="1">
      <alignment horizontal="right" vertical="center"/>
    </xf>
    <xf numFmtId="8" fontId="0" fillId="33" borderId="38" xfId="0" applyNumberFormat="1" applyFill="1" applyBorder="1" applyAlignment="1">
      <alignment horizontal="right" vertical="center"/>
    </xf>
    <xf numFmtId="8" fontId="0" fillId="33" borderId="39" xfId="0" applyNumberFormat="1" applyFill="1" applyBorder="1" applyAlignment="1">
      <alignment horizontal="right" vertical="center"/>
    </xf>
    <xf numFmtId="0" fontId="0" fillId="38" borderId="40" xfId="0" applyFill="1" applyBorder="1" applyAlignment="1">
      <alignment horizontal="right"/>
    </xf>
    <xf numFmtId="1" fontId="16" fillId="39" borderId="35" xfId="0" applyNumberFormat="1" applyFont="1" applyFill="1" applyBorder="1" applyAlignment="1">
      <alignment horizontal="center" vertical="center"/>
    </xf>
    <xf numFmtId="166" fontId="16" fillId="39" borderId="41" xfId="0" applyNumberFormat="1" applyFont="1" applyFill="1" applyBorder="1" applyAlignment="1">
      <alignment horizontal="center" vertical="center"/>
    </xf>
    <xf numFmtId="44" fontId="0" fillId="33" borderId="38" xfId="0" applyNumberFormat="1" applyFill="1" applyBorder="1" applyAlignment="1">
      <alignment horizontal="right" vertical="center"/>
    </xf>
    <xf numFmtId="44" fontId="0" fillId="33" borderId="39" xfId="0" applyNumberFormat="1" applyFill="1" applyBorder="1" applyAlignment="1">
      <alignment horizontal="right" vertical="center"/>
    </xf>
    <xf numFmtId="0" fontId="25" fillId="44" borderId="40" xfId="0" applyFont="1" applyFill="1" applyBorder="1" applyAlignment="1">
      <alignment horizontal="right"/>
    </xf>
    <xf numFmtId="0" fontId="25" fillId="44" borderId="34" xfId="0" applyFont="1" applyFill="1" applyBorder="1"/>
    <xf numFmtId="0" fontId="25" fillId="35" borderId="40" xfId="0" applyFont="1" applyFill="1" applyBorder="1"/>
    <xf numFmtId="0" fontId="25" fillId="35" borderId="40" xfId="0" applyFont="1" applyFill="1" applyBorder="1" applyAlignment="1">
      <alignment horizontal="right"/>
    </xf>
    <xf numFmtId="166" fontId="16" fillId="39" borderId="35" xfId="0" applyNumberFormat="1" applyFont="1" applyFill="1" applyBorder="1" applyAlignment="1">
      <alignment horizontal="center" vertical="center"/>
    </xf>
    <xf numFmtId="4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7" fontId="16" fillId="0" borderId="0" xfId="0" applyNumberFormat="1" applyFont="1" applyAlignment="1">
      <alignment vertical="center"/>
    </xf>
    <xf numFmtId="164" fontId="42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164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0" fontId="27" fillId="36" borderId="0" xfId="0" applyFont="1" applyFill="1"/>
    <xf numFmtId="0" fontId="37" fillId="36" borderId="0" xfId="0" applyFont="1" applyFill="1"/>
    <xf numFmtId="0" fontId="44" fillId="0" borderId="0" xfId="0" applyFont="1" applyAlignment="1">
      <alignment vertical="center"/>
    </xf>
    <xf numFmtId="1" fontId="16" fillId="0" borderId="0" xfId="0" applyNumberFormat="1" applyFont="1" applyAlignment="1">
      <alignment horizontal="center" vertical="center"/>
    </xf>
  </cellXfs>
  <cellStyles count="51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1 2" xfId="46" xr:uid="{00000000-0005-0000-0000-000017000000}"/>
    <cellStyle name="Encabezado 4" xfId="5" builtinId="19" customBuiltin="1"/>
    <cellStyle name="Encabezado 4 2" xfId="45" xr:uid="{00000000-0005-0000-0000-000019000000}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8" builtinId="8"/>
    <cellStyle name="Incorrecto" xfId="7" builtinId="27" customBuiltin="1"/>
    <cellStyle name="Moneda" xfId="50" builtinId="4"/>
    <cellStyle name="Neutral" xfId="8" builtinId="28" customBuiltin="1"/>
    <cellStyle name="Normal" xfId="0" builtinId="0"/>
    <cellStyle name="Normal 2" xfId="44" xr:uid="{00000000-0005-0000-0000-000025000000}"/>
    <cellStyle name="Normal 3" xfId="49" xr:uid="{00000000-0005-0000-0000-000026000000}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2 2" xfId="47" xr:uid="{00000000-0005-0000-0000-00002E000000}"/>
    <cellStyle name="Título 3" xfId="4" builtinId="18" customBuiltin="1"/>
    <cellStyle name="Título 4" xfId="43" xr:uid="{00000000-0005-0000-0000-000030000000}"/>
    <cellStyle name="Total" xfId="17" builtinId="25" customBuiltin="1"/>
  </cellStyles>
  <dxfs count="10">
    <dxf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>
        <left style="dotted">
          <color theme="4" tint="0.59996337778862885"/>
        </left>
      </border>
    </dxf>
    <dxf>
      <fill>
        <patternFill>
          <bgColor theme="0" tint="-4.9989318521683403E-2"/>
        </patternFill>
      </fill>
    </dxf>
    <dxf>
      <border diagonalUp="0" diagonalDown="0">
        <left style="dotted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border diagonalUp="0" diagonalDown="0">
        <left/>
        <right/>
        <top style="dotted">
          <color theme="4" tint="0.59996337778862885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4" tint="-0.499984740745262"/>
      </font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theme="4" tint="-0.24994659260841701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Gastos iniciales" pivot="0" count="6" xr9:uid="{00000000-0011-0000-FFFF-FFFF00000000}">
      <tableStyleElement type="wholeTable" dxfId="9"/>
      <tableStyleElement type="headerRow" dxfId="8"/>
      <tableStyleElement type="totalRow" dxfId="7"/>
      <tableStyleElement type="lastColumn" dxfId="6"/>
      <tableStyleElement type="secondRowStripe" dxfId="5"/>
      <tableStyleElement type="lastTotalCell" dxfId="4"/>
    </tableStyle>
  </tableStyles>
  <colors>
    <mruColors>
      <color rgb="FF65D5BA"/>
      <color rgb="FF279178"/>
      <color rgb="FFFF5757"/>
      <color rgb="FF047E21"/>
      <color rgb="FFF65050"/>
      <color rgb="FFFCE0E8"/>
      <color rgb="FF2FAF91"/>
      <color rgb="FF7C062B"/>
      <color rgb="FFA3F779"/>
      <color rgb="FFF7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Punto de Equilibrio Gimnasio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Utilidad bruta</c:v>
          </c:tx>
          <c:spPr>
            <a:ln w="28575" cap="rnd">
              <a:solidFill>
                <a:srgbClr val="65BF1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7C062B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Ejemplo!$D$21:$D$23</c:f>
              <c:numCache>
                <c:formatCode>0.0</c:formatCode>
                <c:ptCount val="3"/>
                <c:pt idx="0" formatCode="General">
                  <c:v>4</c:v>
                </c:pt>
                <c:pt idx="1">
                  <c:v>6.168912848158131</c:v>
                </c:pt>
                <c:pt idx="2" formatCode="General">
                  <c:v>9</c:v>
                </c:pt>
              </c:numCache>
            </c:numRef>
          </c:cat>
          <c:val>
            <c:numRef>
              <c:f>Ejemplo!$G$21:$G$23</c:f>
              <c:numCache>
                <c:formatCode>[$$-80A]#,##0.00</c:formatCode>
                <c:ptCount val="3"/>
                <c:pt idx="0">
                  <c:v>1484</c:v>
                </c:pt>
                <c:pt idx="1">
                  <c:v>2288.6666666666665</c:v>
                </c:pt>
                <c:pt idx="2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3-4837-9EBB-A7F52E4E416F}"/>
            </c:ext>
          </c:extLst>
        </c:ser>
        <c:ser>
          <c:idx val="2"/>
          <c:order val="1"/>
          <c:tx>
            <c:v>Equilibrio</c:v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279178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numRef>
              <c:f>Ejemplo!$D$21:$D$23</c:f>
              <c:numCache>
                <c:formatCode>0.0</c:formatCode>
                <c:ptCount val="3"/>
                <c:pt idx="0" formatCode="General">
                  <c:v>4</c:v>
                </c:pt>
                <c:pt idx="1">
                  <c:v>6.168912848158131</c:v>
                </c:pt>
                <c:pt idx="2" formatCode="General">
                  <c:v>9</c:v>
                </c:pt>
              </c:numCache>
            </c:numRef>
          </c:cat>
          <c:val>
            <c:numRef>
              <c:f>Ejemplo!$D$24:$F$24</c:f>
              <c:numCache>
                <c:formatCode>[$$-80A]#,##0.00</c:formatCode>
                <c:ptCount val="3"/>
                <c:pt idx="0">
                  <c:v>2288.6666666666665</c:v>
                </c:pt>
                <c:pt idx="1">
                  <c:v>2288.6666666666665</c:v>
                </c:pt>
                <c:pt idx="2">
                  <c:v>2288.6666666666665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1BA-41F7-9588-FAE94032D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795855"/>
        <c:axId val="711797103"/>
      </c:lineChart>
      <c:catAx>
        <c:axId val="7117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7103"/>
        <c:crosses val="autoZero"/>
        <c:auto val="1"/>
        <c:lblAlgn val="ctr"/>
        <c:lblOffset val="100"/>
        <c:noMultiLvlLbl val="0"/>
      </c:catAx>
      <c:valAx>
        <c:axId val="711797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80A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Punto de Equilibrio Manicuristas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Utilidad bruta</c:v>
          </c:tx>
          <c:spPr>
            <a:ln w="28575" cap="rnd">
              <a:solidFill>
                <a:srgbClr val="65BF1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7C062B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Ejemplo!$D$50:$D$52</c:f>
              <c:numCache>
                <c:formatCode>0.0</c:formatCode>
                <c:ptCount val="3"/>
                <c:pt idx="0" formatCode="General">
                  <c:v>4</c:v>
                </c:pt>
                <c:pt idx="1">
                  <c:v>5.7239057239057249</c:v>
                </c:pt>
                <c:pt idx="2" formatCode="General">
                  <c:v>9</c:v>
                </c:pt>
              </c:numCache>
            </c:numRef>
          </c:cat>
          <c:val>
            <c:numRef>
              <c:f>Ejemplo!$G$50:$G$52</c:f>
              <c:numCache>
                <c:formatCode>[$$-80A]#,##0.00</c:formatCode>
                <c:ptCount val="3"/>
                <c:pt idx="0">
                  <c:v>1108.8</c:v>
                </c:pt>
                <c:pt idx="1">
                  <c:v>1586.666666666667</c:v>
                </c:pt>
                <c:pt idx="2">
                  <c:v>2494.7999999999997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B0-4D31-A1DD-DB8D4F155B56}"/>
            </c:ext>
          </c:extLst>
        </c:ser>
        <c:ser>
          <c:idx val="2"/>
          <c:order val="1"/>
          <c:tx>
            <c:v>Equilibrio</c:v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047E2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Ejemplo!$D$50:$D$52</c:f>
              <c:numCache>
                <c:formatCode>0.0</c:formatCode>
                <c:ptCount val="3"/>
                <c:pt idx="0" formatCode="General">
                  <c:v>4</c:v>
                </c:pt>
                <c:pt idx="1">
                  <c:v>5.7239057239057249</c:v>
                </c:pt>
                <c:pt idx="2" formatCode="General">
                  <c:v>9</c:v>
                </c:pt>
              </c:numCache>
            </c:numRef>
          </c:cat>
          <c:val>
            <c:numRef>
              <c:f>Ejemplo!$D$53:$F$53</c:f>
              <c:numCache>
                <c:formatCode>[$$-80A]#,##0.00</c:formatCode>
                <c:ptCount val="3"/>
                <c:pt idx="0">
                  <c:v>1586.666666666667</c:v>
                </c:pt>
                <c:pt idx="1">
                  <c:v>1586.666666666667</c:v>
                </c:pt>
                <c:pt idx="2">
                  <c:v>1586.666666666667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AF-4854-9FBD-D06A2A5CD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795855"/>
        <c:axId val="711797103"/>
      </c:lineChart>
      <c:catAx>
        <c:axId val="7117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7103"/>
        <c:crosses val="autoZero"/>
        <c:auto val="1"/>
        <c:lblAlgn val="ctr"/>
        <c:lblOffset val="100"/>
        <c:noMultiLvlLbl val="0"/>
      </c:catAx>
      <c:valAx>
        <c:axId val="711797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80A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Punto de Equilibrio Diseño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Utilidad bruta</c:v>
          </c:tx>
          <c:spPr>
            <a:ln w="28575" cap="rnd">
              <a:solidFill>
                <a:srgbClr val="65BF1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7C062B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Ejemplo!$H$83:$H$85</c:f>
              <c:numCache>
                <c:formatCode>0.0</c:formatCode>
                <c:ptCount val="3"/>
                <c:pt idx="0" formatCode="General">
                  <c:v>1</c:v>
                </c:pt>
                <c:pt idx="1">
                  <c:v>7</c:v>
                </c:pt>
                <c:pt idx="2" formatCode="General">
                  <c:v>4</c:v>
                </c:pt>
              </c:numCache>
            </c:numRef>
          </c:cat>
          <c:val>
            <c:numRef>
              <c:f>Ejemplo!$K$83:$K$85</c:f>
              <c:numCache>
                <c:formatCode>[$$-80A]#,##0.00</c:formatCode>
                <c:ptCount val="3"/>
                <c:pt idx="0">
                  <c:v>13650</c:v>
                </c:pt>
                <c:pt idx="1">
                  <c:v>95550</c:v>
                </c:pt>
                <c:pt idx="2">
                  <c:v>54600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CB-4A12-9688-26FBA6ED17D4}"/>
            </c:ext>
          </c:extLst>
        </c:ser>
        <c:ser>
          <c:idx val="2"/>
          <c:order val="1"/>
          <c:tx>
            <c:v>Punto Actual</c:v>
          </c:tx>
          <c:spPr>
            <a:ln w="28575" cap="rnd">
              <a:solidFill>
                <a:srgbClr val="FF5757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7C062B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Ejemplo!$H$83:$H$85</c:f>
              <c:numCache>
                <c:formatCode>0.0</c:formatCode>
                <c:ptCount val="3"/>
                <c:pt idx="0" formatCode="General">
                  <c:v>1</c:v>
                </c:pt>
                <c:pt idx="1">
                  <c:v>7</c:v>
                </c:pt>
                <c:pt idx="2" formatCode="General">
                  <c:v>4</c:v>
                </c:pt>
              </c:numCache>
            </c:numRef>
          </c:cat>
          <c:val>
            <c:numRef>
              <c:f>Ejemplo!$H$79:$J$79</c:f>
              <c:numCache>
                <c:formatCode>[$$-80A]#,##0.00</c:formatCode>
                <c:ptCount val="3"/>
                <c:pt idx="0">
                  <c:v>20100</c:v>
                </c:pt>
                <c:pt idx="1">
                  <c:v>20100</c:v>
                </c:pt>
                <c:pt idx="2">
                  <c:v>20100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5CB-4A12-9688-26FBA6ED17D4}"/>
            </c:ext>
          </c:extLst>
        </c:ser>
        <c:ser>
          <c:idx val="0"/>
          <c:order val="2"/>
          <c:tx>
            <c:v>Punto Futuro</c:v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65D5BA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Ejemplo!$H$83:$H$85</c:f>
              <c:numCache>
                <c:formatCode>0.0</c:formatCode>
                <c:ptCount val="3"/>
                <c:pt idx="0" formatCode="General">
                  <c:v>1</c:v>
                </c:pt>
                <c:pt idx="1">
                  <c:v>7</c:v>
                </c:pt>
                <c:pt idx="2" formatCode="General">
                  <c:v>4</c:v>
                </c:pt>
              </c:numCache>
            </c:numRef>
          </c:cat>
          <c:val>
            <c:numRef>
              <c:f>Ejemplo!$H$86:$J$86</c:f>
              <c:numCache>
                <c:formatCode>"$"#,##0.00</c:formatCode>
                <c:ptCount val="3"/>
                <c:pt idx="0" formatCode="[$$-80A]#,##0.00">
                  <c:v>95550</c:v>
                </c:pt>
                <c:pt idx="1">
                  <c:v>95550</c:v>
                </c:pt>
                <c:pt idx="2" formatCode="[$$-80A]#,##0.00">
                  <c:v>95550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CB-4A12-9688-26FBA6ED1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795855"/>
        <c:axId val="711797103"/>
      </c:lineChart>
      <c:catAx>
        <c:axId val="7117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7103"/>
        <c:crosses val="autoZero"/>
        <c:auto val="1"/>
        <c:lblAlgn val="ctr"/>
        <c:lblOffset val="100"/>
        <c:noMultiLvlLbl val="0"/>
      </c:catAx>
      <c:valAx>
        <c:axId val="711797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80A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Punto de Equilibrio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Utilidad bruta</c:v>
          </c:tx>
          <c:spPr>
            <a:ln w="28575" cap="rnd">
              <a:solidFill>
                <a:srgbClr val="65BF1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7C062B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'Plantilla cálculos'!$D$23:$D$25</c:f>
              <c:numCache>
                <c:formatCode>0.0</c:formatCode>
                <c:ptCount val="3"/>
                <c:pt idx="0" formatCode="General">
                  <c:v>1.8433179723502302</c:v>
                </c:pt>
                <c:pt idx="1">
                  <c:v>2.4577572964669736</c:v>
                </c:pt>
                <c:pt idx="2" formatCode="General">
                  <c:v>3.0721966205837168</c:v>
                </c:pt>
              </c:numCache>
            </c:numRef>
          </c:cat>
          <c:val>
            <c:numRef>
              <c:f>'Plantilla cálculos'!$G$23:$G$25</c:f>
              <c:numCache>
                <c:formatCode>[$$-80A]#,##0.00</c:formatCode>
                <c:ptCount val="3"/>
                <c:pt idx="0">
                  <c:v>799.99999999999989</c:v>
                </c:pt>
                <c:pt idx="1">
                  <c:v>1066.6666666666665</c:v>
                </c:pt>
                <c:pt idx="2">
                  <c:v>1333.333333333333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A-475D-9354-264F4D9748CD}"/>
            </c:ext>
          </c:extLst>
        </c:ser>
        <c:ser>
          <c:idx val="2"/>
          <c:order val="1"/>
          <c:tx>
            <c:v>Equilibrio</c:v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279178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numRef>
              <c:f>'Plantilla cálculos'!$D$23:$D$25</c:f>
              <c:numCache>
                <c:formatCode>0.0</c:formatCode>
                <c:ptCount val="3"/>
                <c:pt idx="0" formatCode="General">
                  <c:v>1.8433179723502302</c:v>
                </c:pt>
                <c:pt idx="1">
                  <c:v>2.4577572964669736</c:v>
                </c:pt>
                <c:pt idx="2" formatCode="General">
                  <c:v>3.0721966205837168</c:v>
                </c:pt>
              </c:numCache>
            </c:numRef>
          </c:cat>
          <c:val>
            <c:numRef>
              <c:f>'Plantilla cálculos'!$D$26:$F$26</c:f>
              <c:numCache>
                <c:formatCode>[$$-80A]#,##0.00</c:formatCode>
                <c:ptCount val="3"/>
                <c:pt idx="0">
                  <c:v>1066.6666666666665</c:v>
                </c:pt>
                <c:pt idx="1">
                  <c:v>1066.6666666666665</c:v>
                </c:pt>
                <c:pt idx="2">
                  <c:v>1066.6666666666665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A-475D-9354-264F4D974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795855"/>
        <c:axId val="711797103"/>
      </c:lineChart>
      <c:catAx>
        <c:axId val="7117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7103"/>
        <c:crosses val="autoZero"/>
        <c:auto val="1"/>
        <c:lblAlgn val="ctr"/>
        <c:lblOffset val="100"/>
        <c:noMultiLvlLbl val="0"/>
      </c:catAx>
      <c:valAx>
        <c:axId val="711797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80A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Punto de Equilibrio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Utilidad bruta</c:v>
          </c:tx>
          <c:spPr>
            <a:ln w="28575" cap="rnd">
              <a:solidFill>
                <a:srgbClr val="65BF1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7C062B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'Plantilla cálculos'!$H$57:$H$59</c:f>
              <c:numCache>
                <c:formatCode>0.0</c:formatCode>
                <c:ptCount val="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</c:numCache>
            </c:numRef>
          </c:cat>
          <c:val>
            <c:numRef>
              <c:f>'Plantilla cálculos'!$K$57:$K$59</c:f>
              <c:numCache>
                <c:formatCode>[$$-80A]#,##0.00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6-4A27-A267-B2D1FCC01673}"/>
            </c:ext>
          </c:extLst>
        </c:ser>
        <c:ser>
          <c:idx val="2"/>
          <c:order val="1"/>
          <c:tx>
            <c:v>Punto Actual</c:v>
          </c:tx>
          <c:spPr>
            <a:ln w="28575" cap="rnd">
              <a:solidFill>
                <a:srgbClr val="FF5757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7C062B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'Plantilla cálculos'!$H$57:$H$59</c:f>
              <c:numCache>
                <c:formatCode>0.0</c:formatCode>
                <c:ptCount val="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</c:numCache>
            </c:numRef>
          </c:cat>
          <c:val>
            <c:numRef>
              <c:f>'Plantilla cálculos'!$H$53:$J$53</c:f>
              <c:numCache>
                <c:formatCode>[$$-80A]#,##0.00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6-4A27-A267-B2D1FCC01673}"/>
            </c:ext>
          </c:extLst>
        </c:ser>
        <c:ser>
          <c:idx val="0"/>
          <c:order val="2"/>
          <c:tx>
            <c:v>Punto Futuro</c:v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65D5BA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'Plantilla cálculos'!$H$57:$H$59</c:f>
              <c:numCache>
                <c:formatCode>0.0</c:formatCode>
                <c:ptCount val="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</c:numCache>
            </c:numRef>
          </c:cat>
          <c:val>
            <c:numRef>
              <c:f>'Plantilla cálculos'!$H$60:$J$60</c:f>
              <c:numCache>
                <c:formatCode>"$"#,##0.00</c:formatCode>
                <c:ptCount val="3"/>
                <c:pt idx="0" formatCode="[$$-80A]#,##0.00">
                  <c:v>0</c:v>
                </c:pt>
                <c:pt idx="1">
                  <c:v>0</c:v>
                </c:pt>
                <c:pt idx="2" formatCode="[$$-80A]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96-4A27-A267-B2D1FCC01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795855"/>
        <c:axId val="711797103"/>
      </c:lineChart>
      <c:catAx>
        <c:axId val="7117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7103"/>
        <c:crosses val="autoZero"/>
        <c:auto val="1"/>
        <c:lblAlgn val="ctr"/>
        <c:lblOffset val="100"/>
        <c:noMultiLvlLbl val="0"/>
      </c:catAx>
      <c:valAx>
        <c:axId val="711797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80A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179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2.png"/><Relationship Id="rId7" Type="http://schemas.openxmlformats.org/officeDocument/2006/relationships/image" Target="../media/image5.jpeg"/><Relationship Id="rId2" Type="http://schemas.openxmlformats.org/officeDocument/2006/relationships/hyperlink" Target="https://www.tiktok.com/@jorgeromeronegocios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https://www.youtube.com/channel/UC1_8sHihWvQQk4NA4T1mo7A" TargetMode="External"/><Relationship Id="rId9" Type="http://schemas.openxmlformats.org/officeDocument/2006/relationships/hyperlink" Target="https://jorgeromero.org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image" Target="../media/image9.png"/><Relationship Id="rId7" Type="http://schemas.openxmlformats.org/officeDocument/2006/relationships/image" Target="../media/image11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299754</xdr:colOff>
      <xdr:row>6</xdr:row>
      <xdr:rowOff>95250</xdr:rowOff>
    </xdr:from>
    <xdr:to>
      <xdr:col>6</xdr:col>
      <xdr:colOff>155754</xdr:colOff>
      <xdr:row>38</xdr:row>
      <xdr:rowOff>47625</xdr:rowOff>
    </xdr:to>
    <xdr:sp macro="" textlink="">
      <xdr:nvSpPr>
        <xdr:cNvPr id="2" name="Rectangle 16" descr="Backgrou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9754" y="1238250"/>
          <a:ext cx="4428000" cy="6048375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</xdr:col>
      <xdr:colOff>534582</xdr:colOff>
      <xdr:row>0</xdr:row>
      <xdr:rowOff>80315</xdr:rowOff>
    </xdr:from>
    <xdr:to>
      <xdr:col>5</xdr:col>
      <xdr:colOff>561975</xdr:colOff>
      <xdr:row>5</xdr:row>
      <xdr:rowOff>48452</xdr:rowOff>
    </xdr:to>
    <xdr:sp macro="" textlink="">
      <xdr:nvSpPr>
        <xdr:cNvPr id="3" name="Step" descr="Save time by filling cells automaticall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96582" y="80315"/>
          <a:ext cx="3075393" cy="920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orbel" panose="020B0503020204020204" pitchFamily="34" charset="0"/>
              <a:ea typeface="Segoe UI" pitchFamily="34" charset="0"/>
              <a:cs typeface="Segoe UI Light" panose="020B0502040204020203" pitchFamily="34" charset="0"/>
            </a:rPr>
            <a:t>Punto de Equilibrio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orbel Light" panose="020B0303020204020204" pitchFamily="34" charset="0"/>
              <a:ea typeface="Segoe UI" pitchFamily="34" charset="0"/>
              <a:cs typeface="Segoe UI Light" panose="020B0502040204020203" pitchFamily="34" charset="0"/>
            </a:rPr>
            <a:t>Identifica cuándo generas utilidad</a:t>
          </a:r>
          <a:endParaRPr lang="en-US" sz="1600" b="0" i="1">
            <a:solidFill>
              <a:schemeClr val="bg1"/>
            </a:solidFill>
            <a:effectLst/>
            <a:latin typeface="Corbel Light" panose="020B0303020204020204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444041</xdr:colOff>
      <xdr:row>34</xdr:row>
      <xdr:rowOff>182242</xdr:rowOff>
    </xdr:from>
    <xdr:to>
      <xdr:col>5</xdr:col>
      <xdr:colOff>676275</xdr:colOff>
      <xdr:row>34</xdr:row>
      <xdr:rowOff>182242</xdr:rowOff>
    </xdr:to>
    <xdr:cxnSp macro="">
      <xdr:nvCxnSpPr>
        <xdr:cNvPr id="5" name="Straight Connector 20" descr="Decorative 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/>
        </xdr:cNvCxnSpPr>
      </xdr:nvCxnSpPr>
      <xdr:spPr>
        <a:xfrm>
          <a:off x="444041" y="6659242"/>
          <a:ext cx="4042234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535965</xdr:colOff>
      <xdr:row>9</xdr:row>
      <xdr:rowOff>98969</xdr:rowOff>
    </xdr:from>
    <xdr:to>
      <xdr:col>5</xdr:col>
      <xdr:colOff>676275</xdr:colOff>
      <xdr:row>27</xdr:row>
      <xdr:rowOff>9524</xdr:rowOff>
    </xdr:to>
    <xdr:sp macro="" textlink="">
      <xdr:nvSpPr>
        <xdr:cNvPr id="6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5965" y="1813469"/>
          <a:ext cx="3950310" cy="3339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El presente archivo te ayudará a analizar el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momento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(tanto en dinero como en el número de ventas de tu producto o servicio) en que tu negocio comienza a generar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utilidad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Conocerlo te permite complementar las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metas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que traces de tu negocio, ya que al tener un panorama de las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ventas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que requieres realizar para cubrir todos tus gastos, puedes conocer cuando obtienes utilidad libre para tu bolsillo.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Para que el ejercicio sea más práctico para ti, se presenta la información financiera de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3 negocios 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en diferentes contextos: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5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0" kern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🔸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Un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Gimnasio,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ubicado en una zona habitacional.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0" kern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🔸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Un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Spa de Uñas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, localizado en plaza comercial.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0" kern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🔸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Diseñadora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, que opera desde casa así como en Coworking.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Descripción de Secciones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: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153023</xdr:colOff>
      <xdr:row>26</xdr:row>
      <xdr:rowOff>175011</xdr:rowOff>
    </xdr:from>
    <xdr:to>
      <xdr:col>5</xdr:col>
      <xdr:colOff>694223</xdr:colOff>
      <xdr:row>30</xdr:row>
      <xdr:rowOff>133350</xdr:rowOff>
    </xdr:to>
    <xdr:sp macro="" textlink="">
      <xdr:nvSpPr>
        <xdr:cNvPr id="8" name="Step" descr="Rest your cursor on the lower-right corner of the cell until &#10;it becomes a cross: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5023" y="5128011"/>
          <a:ext cx="3589200" cy="720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La pestaña "</a:t>
          </a:r>
          <a:r>
            <a:rPr lang="en-US" sz="1100" b="1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Ejemplo</a:t>
          </a: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" muestra la información financiera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de los 3 negocios mencionados, que nos servirán para practicar y calcular el Punto de Equilibrio.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514290</xdr:colOff>
      <xdr:row>27</xdr:row>
      <xdr:rowOff>52480</xdr:rowOff>
    </xdr:from>
    <xdr:to>
      <xdr:col>1</xdr:col>
      <xdr:colOff>126822</xdr:colOff>
      <xdr:row>29</xdr:row>
      <xdr:rowOff>42255</xdr:rowOff>
    </xdr:to>
    <xdr:sp macro="" textlink="">
      <xdr:nvSpPr>
        <xdr:cNvPr id="9" name="Oval 26" descr="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14290" y="5195980"/>
          <a:ext cx="374532" cy="370775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>
    <xdr:from>
      <xdr:col>1</xdr:col>
      <xdr:colOff>143500</xdr:colOff>
      <xdr:row>30</xdr:row>
      <xdr:rowOff>182838</xdr:rowOff>
    </xdr:from>
    <xdr:to>
      <xdr:col>5</xdr:col>
      <xdr:colOff>683257</xdr:colOff>
      <xdr:row>33</xdr:row>
      <xdr:rowOff>180975</xdr:rowOff>
    </xdr:to>
    <xdr:sp macro="" textlink="">
      <xdr:nvSpPr>
        <xdr:cNvPr id="10" name="Step" descr="Click the cross and drag down three cells. Excel will automatically fill the cells with the totals: 110, 120, and 130. People call this “filling down”&#10;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05500" y="5897838"/>
          <a:ext cx="3587757" cy="569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La pestaña "</a:t>
          </a:r>
          <a:r>
            <a:rPr lang="en-US" sz="1100" b="1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Plantilla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</a:t>
          </a:r>
          <a:r>
            <a:rPr lang="en-US" sz="1100" b="1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cálculos</a:t>
          </a: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", es para que registres tus propios datos y obtengas tu indicador.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514290</xdr:colOff>
      <xdr:row>31</xdr:row>
      <xdr:rowOff>32383</xdr:rowOff>
    </xdr:from>
    <xdr:to>
      <xdr:col>1</xdr:col>
      <xdr:colOff>126822</xdr:colOff>
      <xdr:row>33</xdr:row>
      <xdr:rowOff>21599</xdr:rowOff>
    </xdr:to>
    <xdr:sp macro="" textlink="">
      <xdr:nvSpPr>
        <xdr:cNvPr id="11" name="Oval 28" descr="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14290" y="5937883"/>
          <a:ext cx="374532" cy="370216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1</xdr:col>
      <xdr:colOff>323851</xdr:colOff>
      <xdr:row>5</xdr:row>
      <xdr:rowOff>1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" y="1"/>
          <a:ext cx="1085850" cy="952500"/>
        </a:xfrm>
        <a:prstGeom prst="rect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484533</xdr:colOff>
      <xdr:row>35</xdr:row>
      <xdr:rowOff>49406</xdr:rowOff>
    </xdr:from>
    <xdr:to>
      <xdr:col>5</xdr:col>
      <xdr:colOff>676275</xdr:colOff>
      <xdr:row>37</xdr:row>
      <xdr:rowOff>131770</xdr:rowOff>
    </xdr:to>
    <xdr:sp macro="" textlink="">
      <xdr:nvSpPr>
        <xdr:cNvPr id="13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84533" y="6716906"/>
          <a:ext cx="4001742" cy="463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Si tienes alguna duda para el llenado del presente archivo, con gusto te ayudo a resolverla.</a:t>
          </a:r>
        </a:p>
      </xdr:txBody>
    </xdr:sp>
    <xdr:clientData/>
  </xdr:twoCellAnchor>
  <xdr:twoCellAnchor>
    <xdr:from>
      <xdr:col>0</xdr:col>
      <xdr:colOff>541208</xdr:colOff>
      <xdr:row>6</xdr:row>
      <xdr:rowOff>127552</xdr:rowOff>
    </xdr:from>
    <xdr:to>
      <xdr:col>5</xdr:col>
      <xdr:colOff>640606</xdr:colOff>
      <xdr:row>9</xdr:row>
      <xdr:rowOff>29137</xdr:rowOff>
    </xdr:to>
    <xdr:sp macro="" textlink="">
      <xdr:nvSpPr>
        <xdr:cNvPr id="15" name="Step" descr="Save time by filling cells automatically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41208" y="1270552"/>
          <a:ext cx="3909398" cy="473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Instrucciones</a:t>
          </a:r>
          <a:endParaRPr lang="en-US" sz="2200" b="0">
            <a:solidFill>
              <a:schemeClr val="bg2">
                <a:lumMod val="25000"/>
              </a:schemeClr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oneCell">
    <xdr:from>
      <xdr:col>1</xdr:col>
      <xdr:colOff>371475</xdr:colOff>
      <xdr:row>53</xdr:row>
      <xdr:rowOff>19050</xdr:rowOff>
    </xdr:from>
    <xdr:to>
      <xdr:col>1</xdr:col>
      <xdr:colOff>731475</xdr:colOff>
      <xdr:row>54</xdr:row>
      <xdr:rowOff>188550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10115550"/>
          <a:ext cx="360000" cy="36000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55</xdr:row>
      <xdr:rowOff>0</xdr:rowOff>
    </xdr:from>
    <xdr:to>
      <xdr:col>2</xdr:col>
      <xdr:colOff>257175</xdr:colOff>
      <xdr:row>57</xdr:row>
      <xdr:rowOff>76199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38200" y="10477500"/>
          <a:ext cx="9429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>
              <a:solidFill>
                <a:schemeClr val="tx1">
                  <a:lumMod val="85000"/>
                  <a:lumOff val="15000"/>
                </a:schemeClr>
              </a:solidFill>
            </a:rPr>
            <a:t>TikTok</a:t>
          </a:r>
        </a:p>
      </xdr:txBody>
    </xdr:sp>
    <xdr:clientData/>
  </xdr:twoCellAnchor>
  <xdr:twoCellAnchor>
    <xdr:from>
      <xdr:col>1</xdr:col>
      <xdr:colOff>171449</xdr:colOff>
      <xdr:row>52</xdr:row>
      <xdr:rowOff>146240</xdr:rowOff>
    </xdr:from>
    <xdr:to>
      <xdr:col>2</xdr:col>
      <xdr:colOff>142875</xdr:colOff>
      <xdr:row>56</xdr:row>
      <xdr:rowOff>57149</xdr:rowOff>
    </xdr:to>
    <xdr:sp macro="" textlink="">
      <xdr:nvSpPr>
        <xdr:cNvPr id="18" name="Rectángulo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33449" y="10052240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4</xdr:col>
      <xdr:colOff>381000</xdr:colOff>
      <xdr:row>53</xdr:row>
      <xdr:rowOff>0</xdr:rowOff>
    </xdr:from>
    <xdr:to>
      <xdr:col>4</xdr:col>
      <xdr:colOff>741000</xdr:colOff>
      <xdr:row>54</xdr:row>
      <xdr:rowOff>169500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10096500"/>
          <a:ext cx="360000" cy="360000"/>
        </a:xfrm>
        <a:prstGeom prst="rect">
          <a:avLst/>
        </a:prstGeom>
      </xdr:spPr>
    </xdr:pic>
    <xdr:clientData/>
  </xdr:twoCellAnchor>
  <xdr:twoCellAnchor>
    <xdr:from>
      <xdr:col>4</xdr:col>
      <xdr:colOff>171449</xdr:colOff>
      <xdr:row>52</xdr:row>
      <xdr:rowOff>136715</xdr:rowOff>
    </xdr:from>
    <xdr:to>
      <xdr:col>5</xdr:col>
      <xdr:colOff>142875</xdr:colOff>
      <xdr:row>56</xdr:row>
      <xdr:rowOff>47624</xdr:rowOff>
    </xdr:to>
    <xdr:sp macro="" textlink="">
      <xdr:nvSpPr>
        <xdr:cNvPr id="33" name="Rectángulo 3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219449" y="10042715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95250</xdr:colOff>
      <xdr:row>54</xdr:row>
      <xdr:rowOff>161925</xdr:rowOff>
    </xdr:from>
    <xdr:to>
      <xdr:col>5</xdr:col>
      <xdr:colOff>276225</xdr:colOff>
      <xdr:row>57</xdr:row>
      <xdr:rowOff>47624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143250" y="10448925"/>
          <a:ext cx="9429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>
              <a:solidFill>
                <a:schemeClr val="tx1">
                  <a:lumMod val="85000"/>
                  <a:lumOff val="15000"/>
                </a:schemeClr>
              </a:solidFill>
            </a:rPr>
            <a:t>YouTube</a:t>
          </a:r>
        </a:p>
      </xdr:txBody>
    </xdr:sp>
    <xdr:clientData/>
  </xdr:twoCellAnchor>
  <xdr:twoCellAnchor editAs="oneCell">
    <xdr:from>
      <xdr:col>0</xdr:col>
      <xdr:colOff>152400</xdr:colOff>
      <xdr:row>0</xdr:row>
      <xdr:rowOff>85725</xdr:rowOff>
    </xdr:from>
    <xdr:to>
      <xdr:col>1</xdr:col>
      <xdr:colOff>180975</xdr:colOff>
      <xdr:row>4</xdr:row>
      <xdr:rowOff>114300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9B698D8-C128-BA4C-DC57-58AFFAB74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5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368545</xdr:colOff>
      <xdr:row>48</xdr:row>
      <xdr:rowOff>44381</xdr:rowOff>
    </xdr:from>
    <xdr:to>
      <xdr:col>1</xdr:col>
      <xdr:colOff>730495</xdr:colOff>
      <xdr:row>50</xdr:row>
      <xdr:rowOff>25331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8B66F54-677D-48B3-8BCA-999538DF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545" y="9188381"/>
          <a:ext cx="361950" cy="361950"/>
        </a:xfrm>
        <a:prstGeom prst="rect">
          <a:avLst/>
        </a:prstGeom>
      </xdr:spPr>
    </xdr:pic>
    <xdr:clientData/>
  </xdr:twoCellAnchor>
  <xdr:twoCellAnchor>
    <xdr:from>
      <xdr:col>0</xdr:col>
      <xdr:colOff>379757</xdr:colOff>
      <xdr:row>38</xdr:row>
      <xdr:rowOff>161925</xdr:rowOff>
    </xdr:from>
    <xdr:to>
      <xdr:col>5</xdr:col>
      <xdr:colOff>733425</xdr:colOff>
      <xdr:row>43</xdr:row>
      <xdr:rowOff>36320</xdr:rowOff>
    </xdr:to>
    <xdr:sp macro="" textlink="">
      <xdr:nvSpPr>
        <xdr:cNvPr id="27" name="Step" descr="Here’s how to use the fill handle in Excel:">
          <a:extLst>
            <a:ext uri="{FF2B5EF4-FFF2-40B4-BE49-F238E27FC236}">
              <a16:creationId xmlns:a16="http://schemas.microsoft.com/office/drawing/2014/main" id="{E81E65C7-058E-4910-A01B-03C8F6C0DA82}"/>
            </a:ext>
          </a:extLst>
        </xdr:cNvPr>
        <xdr:cNvSpPr txBox="1"/>
      </xdr:nvSpPr>
      <xdr:spPr>
        <a:xfrm>
          <a:off x="379757" y="7400925"/>
          <a:ext cx="4163668" cy="826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+mj-lt"/>
              <a:ea typeface="Segoe UI" pitchFamily="34" charset="0"/>
              <a:cs typeface="Segoe UI Light" panose="020B0502040204020203" pitchFamily="34" charset="0"/>
            </a:rPr>
            <a:t>La información financiera presentada en el documento se comparte con fines didácticos con el consentimiento de las personas propietarias de las empresas mostradas como ejemplo. Se omite su nombre y marca por motivos de confidencialidad.</a:t>
          </a:r>
        </a:p>
      </xdr:txBody>
    </xdr:sp>
    <xdr:clientData/>
  </xdr:twoCellAnchor>
  <xdr:twoCellAnchor>
    <xdr:from>
      <xdr:col>2</xdr:col>
      <xdr:colOff>123824</xdr:colOff>
      <xdr:row>43</xdr:row>
      <xdr:rowOff>114300</xdr:rowOff>
    </xdr:from>
    <xdr:to>
      <xdr:col>6</xdr:col>
      <xdr:colOff>38099</xdr:colOff>
      <xdr:row>46</xdr:row>
      <xdr:rowOff>188720</xdr:rowOff>
    </xdr:to>
    <xdr:sp macro="" textlink="">
      <xdr:nvSpPr>
        <xdr:cNvPr id="35" name="Step" descr="Here’s how to use the fill handle in Excel:">
          <a:extLst>
            <a:ext uri="{FF2B5EF4-FFF2-40B4-BE49-F238E27FC236}">
              <a16:creationId xmlns:a16="http://schemas.microsoft.com/office/drawing/2014/main" id="{947D2BF0-1FD7-4465-8387-2520F6330FDD}"/>
            </a:ext>
          </a:extLst>
        </xdr:cNvPr>
        <xdr:cNvSpPr txBox="1"/>
      </xdr:nvSpPr>
      <xdr:spPr>
        <a:xfrm>
          <a:off x="1647824" y="8305800"/>
          <a:ext cx="2962275" cy="645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Eres libre de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compartir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el material en cualquier medio.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Atribución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: debes otorgar el crédito correspondiente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a </a:t>
          </a:r>
          <a:r>
            <a:rPr lang="es-ES" sz="1000" b="1" baseline="0">
              <a:solidFill>
                <a:srgbClr val="7C062B"/>
              </a:solidFill>
              <a:latin typeface="+mj-lt"/>
            </a:rPr>
            <a:t>jorgeromero.org</a:t>
          </a:r>
          <a:endParaRPr kumimoji="0" lang="en-US" sz="1000" b="1" i="0" u="none" strike="noStrike" kern="0" cap="none" spc="0" normalizeH="0" baseline="0">
            <a:ln>
              <a:noFill/>
            </a:ln>
            <a:solidFill>
              <a:srgbClr val="7C062B"/>
            </a:solidFill>
            <a:effectLst/>
            <a:uLnTx/>
            <a:uFillTx/>
            <a:latin typeface="+mj-lt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342900</xdr:colOff>
      <xdr:row>43</xdr:row>
      <xdr:rowOff>188721</xdr:rowOff>
    </xdr:from>
    <xdr:to>
      <xdr:col>2</xdr:col>
      <xdr:colOff>19050</xdr:colOff>
      <xdr:row>46</xdr:row>
      <xdr:rowOff>65419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3EA51348-E119-43E9-B913-5728851E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8380221"/>
          <a:ext cx="1200150" cy="448198"/>
        </a:xfrm>
        <a:prstGeom prst="rect">
          <a:avLst/>
        </a:prstGeom>
      </xdr:spPr>
    </xdr:pic>
    <xdr:clientData/>
  </xdr:twoCellAnchor>
  <xdr:twoCellAnchor>
    <xdr:from>
      <xdr:col>3</xdr:col>
      <xdr:colOff>565637</xdr:colOff>
      <xdr:row>49</xdr:row>
      <xdr:rowOff>190185</xdr:rowOff>
    </xdr:from>
    <xdr:to>
      <xdr:col>5</xdr:col>
      <xdr:colOff>497497</xdr:colOff>
      <xdr:row>51</xdr:row>
      <xdr:rowOff>115450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44D78FF3-83BC-4829-BCF8-D1311B625635}"/>
            </a:ext>
          </a:extLst>
        </xdr:cNvPr>
        <xdr:cNvSpPr txBox="1"/>
      </xdr:nvSpPr>
      <xdr:spPr>
        <a:xfrm>
          <a:off x="2851637" y="9524685"/>
          <a:ext cx="1455860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900">
              <a:solidFill>
                <a:srgbClr val="7C062B"/>
              </a:solidFill>
            </a:rPr>
            <a:t>www.jorgeromero.org</a:t>
          </a:r>
        </a:p>
      </xdr:txBody>
    </xdr:sp>
    <xdr:clientData/>
  </xdr:twoCellAnchor>
  <xdr:twoCellAnchor editAs="oneCell">
    <xdr:from>
      <xdr:col>4</xdr:col>
      <xdr:colOff>308650</xdr:colOff>
      <xdr:row>48</xdr:row>
      <xdr:rowOff>8478</xdr:rowOff>
    </xdr:from>
    <xdr:to>
      <xdr:col>4</xdr:col>
      <xdr:colOff>625718</xdr:colOff>
      <xdr:row>49</xdr:row>
      <xdr:rowOff>143976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4ADF2387-AC17-4F72-AF5E-8C1F8B1C8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356650" y="9152478"/>
          <a:ext cx="317068" cy="325998"/>
        </a:xfrm>
        <a:prstGeom prst="rect">
          <a:avLst/>
        </a:prstGeom>
      </xdr:spPr>
    </xdr:pic>
    <xdr:clientData/>
  </xdr:twoCellAnchor>
  <xdr:twoCellAnchor>
    <xdr:from>
      <xdr:col>4</xdr:col>
      <xdr:colOff>14719</xdr:colOff>
      <xdr:row>48</xdr:row>
      <xdr:rowOff>53640</xdr:rowOff>
    </xdr:from>
    <xdr:to>
      <xdr:col>5</xdr:col>
      <xdr:colOff>283151</xdr:colOff>
      <xdr:row>51</xdr:row>
      <xdr:rowOff>10344</xdr:rowOff>
    </xdr:to>
    <xdr:sp macro="" textlink="">
      <xdr:nvSpPr>
        <xdr:cNvPr id="44" name="Rectángulo 4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21344F1-E755-44CF-A513-F847914E04EE}"/>
            </a:ext>
          </a:extLst>
        </xdr:cNvPr>
        <xdr:cNvSpPr/>
      </xdr:nvSpPr>
      <xdr:spPr>
        <a:xfrm>
          <a:off x="3062719" y="9197640"/>
          <a:ext cx="1030432" cy="528204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482141</xdr:colOff>
      <xdr:row>9</xdr:row>
      <xdr:rowOff>48892</xdr:rowOff>
    </xdr:from>
    <xdr:to>
      <xdr:col>5</xdr:col>
      <xdr:colOff>714375</xdr:colOff>
      <xdr:row>9</xdr:row>
      <xdr:rowOff>48892</xdr:rowOff>
    </xdr:to>
    <xdr:cxnSp macro="">
      <xdr:nvCxnSpPr>
        <xdr:cNvPr id="45" name="Straight Connector 20" descr="Decorative line">
          <a:extLst>
            <a:ext uri="{FF2B5EF4-FFF2-40B4-BE49-F238E27FC236}">
              <a16:creationId xmlns:a16="http://schemas.microsoft.com/office/drawing/2014/main" id="{12C2455A-984D-47DA-ABE7-842A211CDA6B}"/>
            </a:ext>
          </a:extLst>
        </xdr:cNvPr>
        <xdr:cNvCxnSpPr>
          <a:cxnSpLocks/>
        </xdr:cNvCxnSpPr>
      </xdr:nvCxnSpPr>
      <xdr:spPr>
        <a:xfrm>
          <a:off x="482141" y="1763392"/>
          <a:ext cx="4042234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2749823</xdr:colOff>
      <xdr:row>2</xdr:row>
      <xdr:rowOff>157371</xdr:rowOff>
    </xdr:from>
    <xdr:to>
      <xdr:col>6</xdr:col>
      <xdr:colOff>530084</xdr:colOff>
      <xdr:row>11</xdr:row>
      <xdr:rowOff>107675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91D173D-E7E4-4F66-BE4C-8AEE6671FF36}"/>
            </a:ext>
          </a:extLst>
        </xdr:cNvPr>
        <xdr:cNvSpPr txBox="1"/>
      </xdr:nvSpPr>
      <xdr:spPr>
        <a:xfrm>
          <a:off x="2749823" y="720588"/>
          <a:ext cx="6195391" cy="1739348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2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6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r>
            <a:rPr lang="es-MX" sz="10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Ticket promedio</a:t>
          </a:r>
          <a:r>
            <a:rPr lang="es-MX" sz="10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:</a:t>
          </a:r>
          <a:r>
            <a:rPr lang="es-MX" sz="10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 cuánto te compra en promedio cada cliente por evento, servicio, platillo, entre otros.</a:t>
          </a:r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7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Ejemplo</a:t>
          </a:r>
          <a:r>
            <a:rPr lang="es-MX" sz="10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: si vas a </a:t>
          </a:r>
          <a:r>
            <a:rPr lang="es-MX" sz="10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emprender o tienes ya una </a:t>
          </a:r>
          <a:r>
            <a:rPr lang="es-MX" sz="10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Hamburguesería</a:t>
          </a:r>
          <a:r>
            <a:rPr lang="es-MX" sz="10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, algunos clientes te compran una hamburguesa, un refresco y papas a la francesa; otros solo la hamburguesa; habrá quien la hamburguesa con doble carne y un agua; determina en promedio cuánto te compra cada cliente.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000" b="0" i="0" u="none" strike="noStrike" baseline="0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Supongamos que cada cliente te compra $105 pero la </a:t>
          </a:r>
          <a:r>
            <a:rPr lang="es-MX" sz="10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utilidad</a:t>
          </a:r>
          <a:r>
            <a:rPr lang="es-MX" sz="10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 promedio de esto es $68 (descontando el precio del pan, la carne y demás insumos). Esta Utilidad es la que estamos buscando, veamos cómo calcularla.</a:t>
          </a:r>
          <a:endParaRPr lang="es-MX" sz="1000">
            <a:solidFill>
              <a:schemeClr val="tx1">
                <a:lumMod val="75000"/>
                <a:lumOff val="25000"/>
              </a:schemeClr>
            </a:solidFill>
            <a:latin typeface="+mj-lt"/>
          </a:endParaRPr>
        </a:p>
      </xdr:txBody>
    </xdr:sp>
    <xdr:clientData/>
  </xdr:twoCellAnchor>
  <xdr:twoCellAnchor>
    <xdr:from>
      <xdr:col>2</xdr:col>
      <xdr:colOff>563216</xdr:colOff>
      <xdr:row>3</xdr:row>
      <xdr:rowOff>66261</xdr:rowOff>
    </xdr:from>
    <xdr:to>
      <xdr:col>4</xdr:col>
      <xdr:colOff>480390</xdr:colOff>
      <xdr:row>4</xdr:row>
      <xdr:rowOff>165653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0DE6A126-37B2-4635-914A-58E5246D8753}"/>
            </a:ext>
          </a:extLst>
        </xdr:cNvPr>
        <xdr:cNvSpPr/>
      </xdr:nvSpPr>
      <xdr:spPr>
        <a:xfrm>
          <a:off x="4588564" y="819978"/>
          <a:ext cx="2120348" cy="289892"/>
        </a:xfrm>
        <a:prstGeom prst="roundRect">
          <a:avLst>
            <a:gd name="adj" fmla="val 50000"/>
          </a:avLst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1200" b="1"/>
        </a:p>
      </xdr:txBody>
    </xdr:sp>
    <xdr:clientData/>
  </xdr:twoCellAnchor>
  <xdr:twoCellAnchor>
    <xdr:from>
      <xdr:col>2</xdr:col>
      <xdr:colOff>563215</xdr:colOff>
      <xdr:row>3</xdr:row>
      <xdr:rowOff>66264</xdr:rowOff>
    </xdr:from>
    <xdr:to>
      <xdr:col>4</xdr:col>
      <xdr:colOff>472107</xdr:colOff>
      <xdr:row>4</xdr:row>
      <xdr:rowOff>182221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65ACD3A-AE68-4C73-9B01-811FFEF52871}"/>
            </a:ext>
          </a:extLst>
        </xdr:cNvPr>
        <xdr:cNvSpPr txBox="1"/>
      </xdr:nvSpPr>
      <xdr:spPr>
        <a:xfrm>
          <a:off x="4588563" y="819981"/>
          <a:ext cx="2112066" cy="306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solidFill>
                <a:schemeClr val="tx1">
                  <a:lumMod val="85000"/>
                  <a:lumOff val="15000"/>
                </a:schemeClr>
              </a:solidFill>
            </a:rPr>
            <a:t>Referencias</a:t>
          </a:r>
        </a:p>
      </xdr:txBody>
    </xdr:sp>
    <xdr:clientData/>
  </xdr:twoCellAnchor>
  <xdr:twoCellAnchor>
    <xdr:from>
      <xdr:col>0</xdr:col>
      <xdr:colOff>218659</xdr:colOff>
      <xdr:row>2</xdr:row>
      <xdr:rowOff>157370</xdr:rowOff>
    </xdr:from>
    <xdr:to>
      <xdr:col>0</xdr:col>
      <xdr:colOff>2476501</xdr:colOff>
      <xdr:row>11</xdr:row>
      <xdr:rowOff>115955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BFF7911-F3D7-48F7-8674-BFECE8F28805}"/>
            </a:ext>
          </a:extLst>
        </xdr:cNvPr>
        <xdr:cNvSpPr txBox="1"/>
      </xdr:nvSpPr>
      <xdr:spPr>
        <a:xfrm>
          <a:off x="218659" y="720587"/>
          <a:ext cx="2257842" cy="1747629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5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3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6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pPr algn="ctr"/>
          <a:r>
            <a:rPr lang="es-MX" sz="100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El factor más</a:t>
          </a:r>
          <a:r>
            <a:rPr lang="es-MX" sz="1000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 importante es que estimes la </a:t>
          </a:r>
          <a:r>
            <a:rPr lang="es-MX" sz="1000" b="1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Utilidad</a:t>
          </a:r>
          <a:r>
            <a:rPr lang="es-MX" sz="1000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 del </a:t>
          </a:r>
          <a:r>
            <a:rPr lang="es-MX" sz="1000" b="1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Ticket Promedio </a:t>
          </a:r>
          <a:r>
            <a:rPr lang="es-MX" sz="1000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de tu Negocio.</a:t>
          </a:r>
          <a:endParaRPr lang="es-MX" sz="1000">
            <a:solidFill>
              <a:schemeClr val="tx1">
                <a:lumMod val="75000"/>
                <a:lumOff val="2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1101587</xdr:colOff>
      <xdr:row>4</xdr:row>
      <xdr:rowOff>57145</xdr:rowOff>
    </xdr:from>
    <xdr:to>
      <xdr:col>0</xdr:col>
      <xdr:colOff>1656527</xdr:colOff>
      <xdr:row>7</xdr:row>
      <xdr:rowOff>15737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70B0519-3794-4761-BD10-AEC423AA7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587" y="1001362"/>
          <a:ext cx="554940" cy="554940"/>
        </a:xfrm>
        <a:prstGeom prst="rect">
          <a:avLst/>
        </a:prstGeom>
      </xdr:spPr>
    </xdr:pic>
    <xdr:clientData/>
  </xdr:twoCellAnchor>
  <xdr:twoCellAnchor editAs="oneCell">
    <xdr:from>
      <xdr:col>0</xdr:col>
      <xdr:colOff>109609</xdr:colOff>
      <xdr:row>0</xdr:row>
      <xdr:rowOff>71437</xdr:rowOff>
    </xdr:from>
    <xdr:to>
      <xdr:col>0</xdr:col>
      <xdr:colOff>535782</xdr:colOff>
      <xdr:row>1</xdr:row>
      <xdr:rowOff>182848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C9FF8C47-A505-47DC-91BF-B43363B17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09" y="71437"/>
          <a:ext cx="426173" cy="426927"/>
        </a:xfrm>
        <a:prstGeom prst="rect">
          <a:avLst/>
        </a:prstGeom>
      </xdr:spPr>
    </xdr:pic>
    <xdr:clientData/>
  </xdr:twoCellAnchor>
  <xdr:twoCellAnchor editAs="oneCell">
    <xdr:from>
      <xdr:col>0</xdr:col>
      <xdr:colOff>2973459</xdr:colOff>
      <xdr:row>68</xdr:row>
      <xdr:rowOff>134596</xdr:rowOff>
    </xdr:from>
    <xdr:to>
      <xdr:col>1</xdr:col>
      <xdr:colOff>459065</xdr:colOff>
      <xdr:row>70</xdr:row>
      <xdr:rowOff>172902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9CF13B0-3859-4AFA-8A51-A3EB7D449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3459" y="14317321"/>
          <a:ext cx="495506" cy="495506"/>
        </a:xfrm>
        <a:prstGeom prst="rect">
          <a:avLst/>
        </a:prstGeom>
      </xdr:spPr>
    </xdr:pic>
    <xdr:clientData/>
  </xdr:twoCellAnchor>
  <xdr:twoCellAnchor editAs="oneCell">
    <xdr:from>
      <xdr:col>3</xdr:col>
      <xdr:colOff>280950</xdr:colOff>
      <xdr:row>14</xdr:row>
      <xdr:rowOff>261900</xdr:rowOff>
    </xdr:from>
    <xdr:to>
      <xdr:col>3</xdr:col>
      <xdr:colOff>776325</xdr:colOff>
      <xdr:row>17</xdr:row>
      <xdr:rowOff>71475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C018A87D-7544-CF3D-F54E-4F8A24CF6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5875" y="3186075"/>
          <a:ext cx="495375" cy="495375"/>
        </a:xfrm>
        <a:prstGeom prst="rect">
          <a:avLst/>
        </a:prstGeom>
      </xdr:spPr>
    </xdr:pic>
    <xdr:clientData/>
  </xdr:twoCellAnchor>
  <xdr:twoCellAnchor>
    <xdr:from>
      <xdr:col>3</xdr:col>
      <xdr:colOff>38814</xdr:colOff>
      <xdr:row>23</xdr:row>
      <xdr:rowOff>143099</xdr:rowOff>
    </xdr:from>
    <xdr:to>
      <xdr:col>7</xdr:col>
      <xdr:colOff>33130</xdr:colOff>
      <xdr:row>34</xdr:row>
      <xdr:rowOff>25600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079C80-431E-4EAD-BD3A-465DBB993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38814</xdr:colOff>
      <xdr:row>52</xdr:row>
      <xdr:rowOff>143099</xdr:rowOff>
    </xdr:from>
    <xdr:to>
      <xdr:col>7</xdr:col>
      <xdr:colOff>33130</xdr:colOff>
      <xdr:row>63</xdr:row>
      <xdr:rowOff>25600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A6D8EEE-30BE-4375-BCCB-0E1185F78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523875</xdr:colOff>
      <xdr:row>41</xdr:row>
      <xdr:rowOff>247650</xdr:rowOff>
    </xdr:from>
    <xdr:to>
      <xdr:col>3</xdr:col>
      <xdr:colOff>1019250</xdr:colOff>
      <xdr:row>44</xdr:row>
      <xdr:rowOff>57226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E0FAE06-D58A-4ECD-8752-F5D1D95BA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8401050"/>
          <a:ext cx="495375" cy="495375"/>
        </a:xfrm>
        <a:prstGeom prst="rect">
          <a:avLst/>
        </a:prstGeom>
      </xdr:spPr>
    </xdr:pic>
    <xdr:clientData/>
  </xdr:twoCellAnchor>
  <xdr:twoCellAnchor>
    <xdr:from>
      <xdr:col>6</xdr:col>
      <xdr:colOff>935284</xdr:colOff>
      <xdr:row>86</xdr:row>
      <xdr:rowOff>131893</xdr:rowOff>
    </xdr:from>
    <xdr:to>
      <xdr:col>11</xdr:col>
      <xdr:colOff>526189</xdr:colOff>
      <xdr:row>96</xdr:row>
      <xdr:rowOff>92835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A03E39-9E8F-4738-987A-C42E8C14C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2749823</xdr:colOff>
      <xdr:row>2</xdr:row>
      <xdr:rowOff>157371</xdr:rowOff>
    </xdr:from>
    <xdr:to>
      <xdr:col>6</xdr:col>
      <xdr:colOff>530084</xdr:colOff>
      <xdr:row>11</xdr:row>
      <xdr:rowOff>107675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4DB06A1-3523-4225-A1AE-708CB014DBDD}"/>
            </a:ext>
          </a:extLst>
        </xdr:cNvPr>
        <xdr:cNvSpPr txBox="1"/>
      </xdr:nvSpPr>
      <xdr:spPr>
        <a:xfrm>
          <a:off x="2749823" y="719346"/>
          <a:ext cx="6095586" cy="1741004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2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6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r>
            <a:rPr lang="es-MX" sz="10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Ticket promedio</a:t>
          </a:r>
          <a:r>
            <a:rPr lang="es-MX" sz="10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:</a:t>
          </a:r>
          <a:r>
            <a:rPr lang="es-MX" sz="10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 cuánto te compra en promedio cada cliente por evento, servicio, platillo, entre otros.</a:t>
          </a:r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7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Ejemplo</a:t>
          </a:r>
          <a:r>
            <a:rPr lang="es-MX" sz="10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: si vas a </a:t>
          </a:r>
          <a:r>
            <a:rPr lang="es-MX" sz="10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emprender o tienes ya una </a:t>
          </a:r>
          <a:r>
            <a:rPr lang="es-MX" sz="10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Hamburguesería</a:t>
          </a:r>
          <a:r>
            <a:rPr lang="es-MX" sz="10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, algunos clientes te compran una hamburguesa, un refresco y papas a la francesa; otros solo la hamburguesa; habrá quien la hamburguesa con doble carne y un agua; determina en promedio cuánto te compra cada cliente.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000" b="0" i="0" u="none" strike="noStrike" baseline="0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Supongamos que cada cliente te compra $105 pero la </a:t>
          </a:r>
          <a:r>
            <a:rPr lang="es-MX" sz="10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utilidad</a:t>
          </a:r>
          <a:r>
            <a:rPr lang="es-MX" sz="10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n-ea"/>
              <a:cs typeface="+mn-cs"/>
            </a:rPr>
            <a:t> promedio de esto es $68 (descontando el precio del pan, la carne y demás insumos). Esta Utilidad es la que estás buscando.</a:t>
          </a:r>
          <a:endParaRPr lang="es-MX" sz="1000">
            <a:solidFill>
              <a:schemeClr val="tx1">
                <a:lumMod val="75000"/>
                <a:lumOff val="25000"/>
              </a:schemeClr>
            </a:solidFill>
            <a:latin typeface="+mj-lt"/>
          </a:endParaRPr>
        </a:p>
      </xdr:txBody>
    </xdr:sp>
    <xdr:clientData/>
  </xdr:twoCellAnchor>
  <xdr:twoCellAnchor>
    <xdr:from>
      <xdr:col>2</xdr:col>
      <xdr:colOff>563216</xdr:colOff>
      <xdr:row>3</xdr:row>
      <xdr:rowOff>66261</xdr:rowOff>
    </xdr:from>
    <xdr:to>
      <xdr:col>4</xdr:col>
      <xdr:colOff>480390</xdr:colOff>
      <xdr:row>4</xdr:row>
      <xdr:rowOff>165653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0C59B669-A040-4368-A47C-80C6669A4B91}"/>
            </a:ext>
          </a:extLst>
        </xdr:cNvPr>
        <xdr:cNvSpPr/>
      </xdr:nvSpPr>
      <xdr:spPr>
        <a:xfrm>
          <a:off x="4487516" y="818736"/>
          <a:ext cx="2117449" cy="289892"/>
        </a:xfrm>
        <a:prstGeom prst="roundRect">
          <a:avLst>
            <a:gd name="adj" fmla="val 50000"/>
          </a:avLst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1200" b="1"/>
        </a:p>
      </xdr:txBody>
    </xdr:sp>
    <xdr:clientData/>
  </xdr:twoCellAnchor>
  <xdr:twoCellAnchor>
    <xdr:from>
      <xdr:col>2</xdr:col>
      <xdr:colOff>563215</xdr:colOff>
      <xdr:row>3</xdr:row>
      <xdr:rowOff>66264</xdr:rowOff>
    </xdr:from>
    <xdr:to>
      <xdr:col>4</xdr:col>
      <xdr:colOff>472107</xdr:colOff>
      <xdr:row>4</xdr:row>
      <xdr:rowOff>182221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A433754-4A7B-4CDA-AD1F-5F3A5B3A3171}"/>
            </a:ext>
          </a:extLst>
        </xdr:cNvPr>
        <xdr:cNvSpPr txBox="1"/>
      </xdr:nvSpPr>
      <xdr:spPr>
        <a:xfrm>
          <a:off x="4487515" y="818739"/>
          <a:ext cx="2109167" cy="306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solidFill>
                <a:schemeClr val="tx1">
                  <a:lumMod val="85000"/>
                  <a:lumOff val="15000"/>
                </a:schemeClr>
              </a:solidFill>
            </a:rPr>
            <a:t>Referencias</a:t>
          </a:r>
        </a:p>
      </xdr:txBody>
    </xdr:sp>
    <xdr:clientData/>
  </xdr:twoCellAnchor>
  <xdr:twoCellAnchor>
    <xdr:from>
      <xdr:col>0</xdr:col>
      <xdr:colOff>218659</xdr:colOff>
      <xdr:row>2</xdr:row>
      <xdr:rowOff>157370</xdr:rowOff>
    </xdr:from>
    <xdr:to>
      <xdr:col>0</xdr:col>
      <xdr:colOff>2476501</xdr:colOff>
      <xdr:row>11</xdr:row>
      <xdr:rowOff>115955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C7CD89D-E632-4721-89A5-D34A52FD0392}"/>
            </a:ext>
          </a:extLst>
        </xdr:cNvPr>
        <xdr:cNvSpPr txBox="1"/>
      </xdr:nvSpPr>
      <xdr:spPr>
        <a:xfrm>
          <a:off x="218659" y="719345"/>
          <a:ext cx="2257842" cy="1749285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0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5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3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endParaRPr lang="es-MX" sz="16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n-ea"/>
            <a:cs typeface="+mn-cs"/>
          </a:endParaRPr>
        </a:p>
        <a:p>
          <a:pPr algn="ctr"/>
          <a:r>
            <a:rPr lang="es-MX" sz="100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El factor más</a:t>
          </a:r>
          <a:r>
            <a:rPr lang="es-MX" sz="1000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 importante es que estimes la </a:t>
          </a:r>
          <a:r>
            <a:rPr lang="es-MX" sz="1000" b="1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Utilidad</a:t>
          </a:r>
          <a:r>
            <a:rPr lang="es-MX" sz="1000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 del </a:t>
          </a:r>
          <a:r>
            <a:rPr lang="es-MX" sz="1000" b="1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Ticket Promedio </a:t>
          </a:r>
          <a:r>
            <a:rPr lang="es-MX" sz="1000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de tu Negocio.</a:t>
          </a:r>
          <a:endParaRPr lang="es-MX" sz="1000">
            <a:solidFill>
              <a:schemeClr val="tx1">
                <a:lumMod val="75000"/>
                <a:lumOff val="2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1101587</xdr:colOff>
      <xdr:row>4</xdr:row>
      <xdr:rowOff>57145</xdr:rowOff>
    </xdr:from>
    <xdr:to>
      <xdr:col>0</xdr:col>
      <xdr:colOff>1656527</xdr:colOff>
      <xdr:row>7</xdr:row>
      <xdr:rowOff>15737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9A673E9-9CB4-426A-A0CD-006444D5B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587" y="1000120"/>
          <a:ext cx="554940" cy="558667"/>
        </a:xfrm>
        <a:prstGeom prst="rect">
          <a:avLst/>
        </a:prstGeom>
      </xdr:spPr>
    </xdr:pic>
    <xdr:clientData/>
  </xdr:twoCellAnchor>
  <xdr:twoCellAnchor editAs="oneCell">
    <xdr:from>
      <xdr:col>0</xdr:col>
      <xdr:colOff>109609</xdr:colOff>
      <xdr:row>0</xdr:row>
      <xdr:rowOff>71437</xdr:rowOff>
    </xdr:from>
    <xdr:to>
      <xdr:col>0</xdr:col>
      <xdr:colOff>535782</xdr:colOff>
      <xdr:row>1</xdr:row>
      <xdr:rowOff>182848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DB55F61-AAB9-4472-A733-E1196A02E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09" y="71437"/>
          <a:ext cx="426173" cy="425736"/>
        </a:xfrm>
        <a:prstGeom prst="rect">
          <a:avLst/>
        </a:prstGeom>
      </xdr:spPr>
    </xdr:pic>
    <xdr:clientData/>
  </xdr:twoCellAnchor>
  <xdr:twoCellAnchor>
    <xdr:from>
      <xdr:col>3</xdr:col>
      <xdr:colOff>38814</xdr:colOff>
      <xdr:row>25</xdr:row>
      <xdr:rowOff>143099</xdr:rowOff>
    </xdr:from>
    <xdr:to>
      <xdr:col>7</xdr:col>
      <xdr:colOff>33130</xdr:colOff>
      <xdr:row>36</xdr:row>
      <xdr:rowOff>25600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C448C30-4DF6-4C25-873D-B05376C06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935284</xdr:colOff>
      <xdr:row>60</xdr:row>
      <xdr:rowOff>131893</xdr:rowOff>
    </xdr:from>
    <xdr:to>
      <xdr:col>11</xdr:col>
      <xdr:colOff>526189</xdr:colOff>
      <xdr:row>70</xdr:row>
      <xdr:rowOff>92835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B50095F-807B-48EE-B9E0-CA02BF024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E54E8D-DDF2-4BAE-B477-B710DDB8AE12}" name="Tabla2" displayName="Tabla2" ref="I41:L43" totalsRowShown="0" headerRowDxfId="3">
  <autoFilter ref="I41:L43" xr:uid="{BBE54E8D-DDF2-4BAE-B477-B710DDB8AE12}"/>
  <tableColumns count="4">
    <tableColumn id="1" xr3:uid="{7B1AC0E7-BAFB-42B9-8871-25EFEDEFE02E}" name="Tipo venta"/>
    <tableColumn id="2" xr3:uid="{DE5F4E5E-9F27-43C2-BB7B-BE14D61F4BB0}" name="Porcentaje" dataDxfId="2" dataCellStyle="Porcentaje"/>
    <tableColumn id="3" xr3:uid="{CF65BDB6-952A-4AF6-8A44-26C570DE11BC}" name="Ventas" dataDxfId="1" dataCellStyle="Moneda">
      <calculatedColumnFormula>G41*J42</calculatedColumnFormula>
    </tableColumn>
    <tableColumn id="4" xr3:uid="{6F4AB88C-C158-4F9F-A594-3E937BF71A2C}" name="Tickets" dataDxfId="0">
      <calculatedColumnFormula>G42*J42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jorgeromero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0.39997558519241921"/>
  </sheetPr>
  <dimension ref="A1:G58"/>
  <sheetViews>
    <sheetView topLeftCell="A19" zoomScaleNormal="100" workbookViewId="0">
      <selection activeCell="A6" sqref="A6"/>
    </sheetView>
  </sheetViews>
  <sheetFormatPr baseColWidth="10" defaultRowHeight="15" x14ac:dyDescent="0.25"/>
  <cols>
    <col min="7" max="7" width="11.42578125" customWidth="1"/>
  </cols>
  <sheetData>
    <row r="1" spans="1:7" x14ac:dyDescent="0.25">
      <c r="A1" s="2"/>
      <c r="B1" s="2"/>
      <c r="C1" s="2"/>
      <c r="D1" s="2"/>
      <c r="E1" s="2"/>
      <c r="F1" s="2"/>
      <c r="G1" s="3"/>
    </row>
    <row r="2" spans="1:7" x14ac:dyDescent="0.25">
      <c r="A2" s="2"/>
      <c r="B2" s="2"/>
      <c r="C2" s="2"/>
      <c r="D2" s="2"/>
      <c r="E2" s="2"/>
      <c r="F2" s="2"/>
      <c r="G2" s="3"/>
    </row>
    <row r="3" spans="1:7" x14ac:dyDescent="0.25">
      <c r="A3" s="2"/>
      <c r="B3" s="2"/>
      <c r="C3" s="2"/>
      <c r="D3" s="2"/>
      <c r="E3" s="2"/>
      <c r="F3" s="2"/>
      <c r="G3" s="3"/>
    </row>
    <row r="4" spans="1:7" x14ac:dyDescent="0.25">
      <c r="A4" s="2"/>
      <c r="B4" s="2"/>
      <c r="C4" s="2"/>
      <c r="D4" s="2"/>
      <c r="E4" s="2"/>
      <c r="F4" s="2"/>
      <c r="G4" s="3"/>
    </row>
    <row r="5" spans="1:7" x14ac:dyDescent="0.25">
      <c r="A5" s="2"/>
      <c r="B5" s="2"/>
      <c r="C5" s="2"/>
      <c r="D5" s="2"/>
      <c r="E5" s="2"/>
      <c r="F5" s="2"/>
      <c r="G5" s="3"/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A8" s="3"/>
      <c r="B8" s="3"/>
      <c r="C8" s="3"/>
      <c r="D8" s="3"/>
      <c r="E8" s="3"/>
      <c r="F8" s="3"/>
      <c r="G8" s="3"/>
    </row>
    <row r="9" spans="1:7" x14ac:dyDescent="0.25">
      <c r="A9" s="3"/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ht="15" customHeight="1" x14ac:dyDescent="0.25">
      <c r="A36" s="3"/>
      <c r="B36" s="3"/>
      <c r="C36" s="3"/>
      <c r="D36" s="3"/>
      <c r="E36" s="3"/>
      <c r="F36" s="3"/>
      <c r="G36" s="3"/>
    </row>
    <row r="37" spans="1:7" ht="15" customHeight="1" x14ac:dyDescent="0.25">
      <c r="A37" s="3"/>
      <c r="B37" s="3"/>
      <c r="C37" s="3"/>
      <c r="D37" s="3"/>
      <c r="E37" s="3"/>
      <c r="F37" s="3"/>
      <c r="G37" s="3"/>
    </row>
    <row r="38" spans="1:7" ht="15" customHeight="1" x14ac:dyDescent="0.25">
      <c r="A38" s="3"/>
      <c r="B38" s="3"/>
      <c r="C38" s="3"/>
      <c r="D38" s="3"/>
      <c r="E38" s="3"/>
      <c r="F38" s="3"/>
      <c r="G38" s="3"/>
    </row>
    <row r="39" spans="1:7" ht="15" customHeight="1" x14ac:dyDescent="0.25">
      <c r="A39" s="3"/>
      <c r="B39" s="3"/>
      <c r="C39" s="3"/>
      <c r="D39" s="3"/>
      <c r="E39" s="3"/>
      <c r="F39" s="3"/>
      <c r="G39" s="3"/>
    </row>
    <row r="40" spans="1:7" ht="15" customHeight="1" x14ac:dyDescent="0.25">
      <c r="A40" s="3"/>
      <c r="B40" s="3"/>
      <c r="C40" s="3"/>
      <c r="D40" s="3"/>
      <c r="E40" s="3"/>
      <c r="F40" s="3"/>
      <c r="G40" s="3"/>
    </row>
    <row r="41" spans="1:7" ht="15" customHeight="1" x14ac:dyDescent="0.25">
      <c r="A41" s="3"/>
      <c r="B41" s="3"/>
      <c r="C41" s="3"/>
      <c r="D41" s="3"/>
      <c r="E41" s="3"/>
      <c r="F41" s="3"/>
      <c r="G41" s="3"/>
    </row>
    <row r="42" spans="1:7" ht="15" customHeight="1" x14ac:dyDescent="0.25">
      <c r="A42" s="3"/>
      <c r="B42" s="3"/>
      <c r="C42" s="3"/>
      <c r="D42" s="3"/>
      <c r="E42" s="3"/>
      <c r="F42" s="3"/>
      <c r="G42" s="3"/>
    </row>
    <row r="43" spans="1:7" ht="15" customHeight="1" x14ac:dyDescent="0.25">
      <c r="A43" s="3"/>
      <c r="B43" s="3"/>
      <c r="C43" s="3"/>
      <c r="D43" s="3"/>
      <c r="E43" s="3"/>
      <c r="F43" s="3"/>
      <c r="G43" s="3"/>
    </row>
    <row r="44" spans="1:7" ht="15" customHeight="1" x14ac:dyDescent="0.25">
      <c r="A44" s="3"/>
      <c r="B44" s="3"/>
      <c r="C44" s="3"/>
      <c r="D44" s="3"/>
      <c r="E44" s="3"/>
      <c r="F44" s="3"/>
      <c r="G44" s="3"/>
    </row>
    <row r="45" spans="1:7" ht="15" customHeight="1" x14ac:dyDescent="0.25">
      <c r="A45" s="3"/>
      <c r="B45" s="3"/>
      <c r="C45" s="3"/>
      <c r="D45" s="3"/>
      <c r="E45" s="3"/>
      <c r="F45" s="3"/>
      <c r="G45" s="3"/>
    </row>
    <row r="46" spans="1:7" ht="15" customHeight="1" x14ac:dyDescent="0.25">
      <c r="A46" s="3"/>
      <c r="B46" s="3"/>
      <c r="C46" s="3"/>
      <c r="D46" s="3"/>
      <c r="E46" s="3"/>
      <c r="F46" s="3"/>
      <c r="G46" s="3"/>
    </row>
    <row r="47" spans="1:7" ht="15" customHeight="1" x14ac:dyDescent="0.25">
      <c r="A47" s="3"/>
      <c r="B47" s="3"/>
      <c r="C47" s="3"/>
      <c r="D47" s="3"/>
      <c r="E47" s="3"/>
      <c r="F47" s="3"/>
      <c r="G47" s="3"/>
    </row>
    <row r="48" spans="1:7" ht="15" customHeight="1" x14ac:dyDescent="0.25">
      <c r="A48" s="3"/>
      <c r="B48" s="3"/>
      <c r="C48" s="3"/>
      <c r="D48" s="3"/>
      <c r="E48" s="3"/>
      <c r="F48" s="3"/>
      <c r="G48" s="3"/>
    </row>
    <row r="49" spans="1:7" ht="15" customHeight="1" x14ac:dyDescent="0.25">
      <c r="A49" s="3"/>
      <c r="B49" s="3"/>
      <c r="C49" s="3"/>
      <c r="D49" s="3"/>
      <c r="E49" s="3"/>
      <c r="F49" s="3"/>
      <c r="G49" s="3"/>
    </row>
    <row r="50" spans="1:7" ht="15" customHeight="1" x14ac:dyDescent="0.25">
      <c r="A50" s="3"/>
      <c r="B50" s="3"/>
      <c r="C50" s="3"/>
      <c r="D50" s="3"/>
      <c r="E50" s="3"/>
      <c r="F50" s="3"/>
      <c r="G50" s="3"/>
    </row>
    <row r="51" spans="1:7" ht="15" customHeight="1" x14ac:dyDescent="0.25">
      <c r="A51" s="3"/>
      <c r="B51" s="13" t="s">
        <v>4</v>
      </c>
      <c r="C51" s="3"/>
      <c r="D51" s="3"/>
      <c r="E51" s="3"/>
      <c r="F51" s="3"/>
      <c r="G51" s="3"/>
    </row>
    <row r="52" spans="1:7" ht="15" customHeight="1" x14ac:dyDescent="0.25">
      <c r="A52" s="3"/>
      <c r="B52" s="3"/>
      <c r="C52" s="3"/>
      <c r="D52" s="3"/>
      <c r="E52" s="3"/>
      <c r="F52" s="3"/>
      <c r="G52" s="3"/>
    </row>
    <row r="53" spans="1:7" ht="15" customHeight="1" x14ac:dyDescent="0.25">
      <c r="A53" s="3"/>
      <c r="B53" s="3"/>
      <c r="C53" s="3"/>
      <c r="D53" s="3"/>
      <c r="E53" s="3"/>
      <c r="F53" s="3"/>
      <c r="G53" s="3"/>
    </row>
    <row r="54" spans="1:7" ht="15" customHeight="1" x14ac:dyDescent="0.25">
      <c r="A54" s="3"/>
      <c r="B54" s="3"/>
      <c r="C54" s="3"/>
      <c r="D54" s="3"/>
      <c r="E54" s="3"/>
      <c r="F54" s="3"/>
      <c r="G54" s="3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</sheetData>
  <hyperlinks>
    <hyperlink ref="B51" r:id="rId1" display="info@jorgeromero.org" xr:uid="{CC9C423C-7687-4B24-8261-2519B988B5E2}"/>
  </hyperlinks>
  <pageMargins left="0.7" right="0.7" top="0.75" bottom="0.75" header="0.3" footer="0.3"/>
  <pageSetup paperSize="0" orientation="portrait" horizontalDpi="0" verticalDpi="0" copie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718F-8B28-4B32-86B5-E61E878A93F1}">
  <sheetPr>
    <tabColor rgb="FF1F7B70"/>
  </sheetPr>
  <dimension ref="A1:N114"/>
  <sheetViews>
    <sheetView showGridLines="0" topLeftCell="A70" zoomScale="85" zoomScaleNormal="85" workbookViewId="0">
      <selection activeCell="L55" sqref="L55"/>
    </sheetView>
  </sheetViews>
  <sheetFormatPr baseColWidth="10" defaultRowHeight="15" x14ac:dyDescent="0.25"/>
  <cols>
    <col min="1" max="1" width="45.140625" bestFit="1" customWidth="1"/>
    <col min="2" max="2" width="13.7109375" bestFit="1" customWidth="1"/>
    <col min="3" max="3" width="16.28515625" customWidth="1"/>
    <col min="4" max="4" width="16.7109375" customWidth="1"/>
    <col min="5" max="5" width="19.140625" customWidth="1"/>
    <col min="6" max="6" width="13.7109375" customWidth="1"/>
    <col min="7" max="7" width="14.85546875" customWidth="1"/>
    <col min="8" max="8" width="13.7109375" customWidth="1"/>
    <col min="9" max="9" width="14.28515625" customWidth="1"/>
    <col min="10" max="10" width="14.42578125" customWidth="1"/>
    <col min="11" max="11" width="13.140625" customWidth="1"/>
    <col min="12" max="12" width="12.85546875" customWidth="1"/>
    <col min="13" max="13" width="12.140625" customWidth="1"/>
    <col min="14" max="15" width="12" bestFit="1" customWidth="1"/>
    <col min="16" max="16" width="12.5703125" bestFit="1" customWidth="1"/>
  </cols>
  <sheetData>
    <row r="1" spans="1:9" ht="24.75" customHeight="1" x14ac:dyDescent="0.35">
      <c r="A1" s="29" t="s">
        <v>8</v>
      </c>
      <c r="B1" s="27"/>
      <c r="C1" s="28"/>
      <c r="D1" s="27"/>
      <c r="E1" s="27"/>
      <c r="F1" s="27"/>
      <c r="G1" s="27"/>
      <c r="H1" s="14"/>
      <c r="I1" s="15"/>
    </row>
    <row r="2" spans="1:9" ht="19.5" customHeight="1" x14ac:dyDescent="0.25">
      <c r="A2" s="30" t="s">
        <v>7</v>
      </c>
      <c r="B2" s="27"/>
      <c r="C2" s="27"/>
      <c r="D2" s="27"/>
      <c r="E2" s="27"/>
      <c r="F2" s="27"/>
      <c r="G2" s="27"/>
      <c r="H2" s="14"/>
      <c r="I2" s="15"/>
    </row>
    <row r="3" spans="1:9" x14ac:dyDescent="0.25">
      <c r="A3" s="16"/>
      <c r="B3" s="16"/>
      <c r="C3" s="16"/>
      <c r="D3" s="16"/>
      <c r="E3" s="16"/>
      <c r="F3" s="16"/>
      <c r="G3" s="16"/>
      <c r="H3" s="1"/>
    </row>
    <row r="4" spans="1:9" x14ac:dyDescent="0.25">
      <c r="A4" s="16"/>
      <c r="B4" s="16"/>
      <c r="C4" s="16"/>
      <c r="D4" s="16"/>
      <c r="E4" s="16"/>
      <c r="F4" s="16"/>
      <c r="G4" s="16"/>
      <c r="H4" s="1"/>
    </row>
    <row r="5" spans="1:9" ht="15.75" x14ac:dyDescent="0.25">
      <c r="A5" s="17"/>
      <c r="B5" s="16"/>
      <c r="C5" s="16"/>
      <c r="D5" s="16"/>
      <c r="E5" s="16"/>
      <c r="F5" s="16"/>
      <c r="G5" s="18"/>
      <c r="H5" s="19"/>
    </row>
    <row r="6" spans="1:9" ht="15.75" x14ac:dyDescent="0.25">
      <c r="A6" s="20"/>
      <c r="B6" s="16"/>
      <c r="C6" s="16"/>
      <c r="D6" s="16"/>
      <c r="E6" s="16"/>
      <c r="F6" s="16"/>
      <c r="G6" s="21"/>
      <c r="H6" s="22"/>
    </row>
    <row r="7" spans="1:9" ht="15.75" x14ac:dyDescent="0.25">
      <c r="A7" s="20"/>
      <c r="B7" s="16"/>
      <c r="C7" s="16"/>
      <c r="D7" s="16"/>
      <c r="E7" s="16"/>
      <c r="F7" s="16"/>
      <c r="G7" s="21"/>
      <c r="H7" s="22"/>
    </row>
    <row r="8" spans="1:9" ht="18.75" x14ac:dyDescent="0.3">
      <c r="A8" s="20"/>
      <c r="B8" s="16"/>
      <c r="C8" s="16"/>
      <c r="D8" s="16"/>
      <c r="E8" s="16"/>
      <c r="F8" s="16"/>
      <c r="G8" s="21"/>
      <c r="H8" s="22"/>
      <c r="I8" s="23"/>
    </row>
    <row r="9" spans="1:9" x14ac:dyDescent="0.25">
      <c r="A9" s="24"/>
      <c r="B9" s="16"/>
      <c r="C9" s="16"/>
      <c r="D9" s="16"/>
      <c r="E9" s="16"/>
      <c r="F9" s="16"/>
      <c r="G9" s="21"/>
      <c r="H9" s="22"/>
    </row>
    <row r="10" spans="1:9" x14ac:dyDescent="0.25">
      <c r="A10" s="16"/>
      <c r="B10" s="16"/>
      <c r="C10" s="16"/>
      <c r="D10" s="16"/>
      <c r="E10" s="16"/>
      <c r="F10" s="16"/>
      <c r="G10" s="21"/>
      <c r="H10" s="22"/>
    </row>
    <row r="11" spans="1:9" x14ac:dyDescent="0.25">
      <c r="A11" s="16"/>
      <c r="B11" s="16"/>
      <c r="C11" s="16"/>
      <c r="D11" s="16"/>
      <c r="E11" s="16"/>
      <c r="F11" s="16"/>
      <c r="G11" s="21"/>
      <c r="H11" s="22"/>
    </row>
    <row r="12" spans="1:9" x14ac:dyDescent="0.25">
      <c r="A12" s="16"/>
      <c r="B12" s="16"/>
      <c r="C12" s="16"/>
      <c r="D12" s="16"/>
      <c r="E12" s="16"/>
      <c r="F12" s="16"/>
      <c r="G12" s="21"/>
      <c r="H12" s="22"/>
    </row>
    <row r="13" spans="1:9" x14ac:dyDescent="0.25">
      <c r="G13" s="25"/>
      <c r="H13" s="26"/>
    </row>
    <row r="14" spans="1:9" x14ac:dyDescent="0.25">
      <c r="G14" s="25"/>
      <c r="H14" s="26"/>
    </row>
    <row r="15" spans="1:9" ht="21" x14ac:dyDescent="0.35">
      <c r="A15" s="32" t="s">
        <v>18</v>
      </c>
      <c r="B15" s="31"/>
      <c r="D15" s="42" t="s">
        <v>16</v>
      </c>
    </row>
    <row r="16" spans="1:9" ht="16.5" customHeight="1" x14ac:dyDescent="0.25">
      <c r="A16" s="106" t="s">
        <v>17</v>
      </c>
      <c r="B16" s="112">
        <v>400</v>
      </c>
    </row>
    <row r="17" spans="1:14" ht="16.5" customHeight="1" thickBot="1" x14ac:dyDescent="0.3">
      <c r="A17" s="107" t="s">
        <v>15</v>
      </c>
      <c r="B17" s="113">
        <v>29</v>
      </c>
    </row>
    <row r="18" spans="1:14" ht="16.5" customHeight="1" x14ac:dyDescent="0.25">
      <c r="A18" s="105" t="s">
        <v>1</v>
      </c>
      <c r="B18" s="111">
        <f>B16-B17</f>
        <v>371</v>
      </c>
      <c r="I18" s="63" t="s">
        <v>26</v>
      </c>
      <c r="J18" s="64"/>
    </row>
    <row r="19" spans="1:14" ht="18.75" customHeight="1" thickBot="1" x14ac:dyDescent="0.3">
      <c r="A19" s="33"/>
      <c r="B19" s="11"/>
      <c r="I19" s="58">
        <v>7500</v>
      </c>
      <c r="J19" s="59" t="s">
        <v>28</v>
      </c>
    </row>
    <row r="20" spans="1:14" ht="18.75" x14ac:dyDescent="0.25">
      <c r="A20" s="32" t="s">
        <v>23</v>
      </c>
      <c r="B20" s="36"/>
      <c r="C20" s="1"/>
      <c r="D20" s="60" t="s">
        <v>48</v>
      </c>
      <c r="E20" s="61" t="s">
        <v>5</v>
      </c>
      <c r="F20" s="61" t="s">
        <v>6</v>
      </c>
      <c r="G20" s="62" t="s">
        <v>25</v>
      </c>
      <c r="I20" s="58">
        <v>7500</v>
      </c>
      <c r="J20" s="59" t="s">
        <v>27</v>
      </c>
    </row>
    <row r="21" spans="1:14" ht="16.5" customHeight="1" x14ac:dyDescent="0.25">
      <c r="A21" s="37" t="s">
        <v>9</v>
      </c>
      <c r="B21" s="108">
        <f>I26</f>
        <v>55900</v>
      </c>
      <c r="C21" s="34"/>
      <c r="D21" s="49">
        <v>4</v>
      </c>
      <c r="E21" s="87">
        <f>D21*$B$16</f>
        <v>1600</v>
      </c>
      <c r="F21" s="87">
        <f>D21*$B$17</f>
        <v>116</v>
      </c>
      <c r="G21" s="51">
        <f>$B$18*D21</f>
        <v>1484</v>
      </c>
      <c r="I21" s="58">
        <v>8800</v>
      </c>
      <c r="J21" s="59" t="s">
        <v>29</v>
      </c>
      <c r="K21" s="48"/>
      <c r="L21" s="48"/>
      <c r="M21" s="48"/>
      <c r="N21" s="47"/>
    </row>
    <row r="22" spans="1:14" ht="16.5" customHeight="1" x14ac:dyDescent="0.25">
      <c r="A22" s="37" t="s">
        <v>2</v>
      </c>
      <c r="B22" s="108">
        <v>7500</v>
      </c>
      <c r="C22" s="34"/>
      <c r="D22" s="55">
        <f>B34</f>
        <v>6.168912848158131</v>
      </c>
      <c r="E22" s="88">
        <f>D22*$B$16</f>
        <v>2467.5651392632526</v>
      </c>
      <c r="F22" s="88">
        <f>D22*$B$17</f>
        <v>178.8984725965858</v>
      </c>
      <c r="G22" s="57">
        <f>$B$18*D22</f>
        <v>2288.6666666666665</v>
      </c>
      <c r="I22" s="58">
        <v>8800</v>
      </c>
      <c r="J22" s="59" t="s">
        <v>30</v>
      </c>
      <c r="K22" s="44"/>
      <c r="L22" s="43"/>
      <c r="M22" s="43"/>
      <c r="N22" s="45"/>
    </row>
    <row r="23" spans="1:14" ht="16.5" customHeight="1" thickBot="1" x14ac:dyDescent="0.3">
      <c r="A23" s="38" t="s">
        <v>10</v>
      </c>
      <c r="B23" s="109">
        <v>3280</v>
      </c>
      <c r="C23" s="34"/>
      <c r="D23" s="52">
        <v>9</v>
      </c>
      <c r="E23" s="89">
        <f>D23*$B$16</f>
        <v>3600</v>
      </c>
      <c r="F23" s="89">
        <f>D23*$B$17</f>
        <v>261</v>
      </c>
      <c r="G23" s="54">
        <f>$B$18*D23</f>
        <v>3339</v>
      </c>
      <c r="I23" s="58">
        <v>8800</v>
      </c>
      <c r="J23" s="59" t="s">
        <v>31</v>
      </c>
      <c r="K23" s="44"/>
      <c r="L23" s="43"/>
      <c r="M23" s="43"/>
      <c r="N23" s="45"/>
    </row>
    <row r="24" spans="1:14" ht="16.5" customHeight="1" x14ac:dyDescent="0.25">
      <c r="A24" s="38" t="s">
        <v>0</v>
      </c>
      <c r="B24" s="109">
        <v>980</v>
      </c>
      <c r="C24" s="34"/>
      <c r="D24" s="86">
        <f>G22</f>
        <v>2288.6666666666665</v>
      </c>
      <c r="E24" s="86">
        <f>G22</f>
        <v>2288.6666666666665</v>
      </c>
      <c r="F24" s="86">
        <f>G22</f>
        <v>2288.6666666666665</v>
      </c>
      <c r="G24" s="86"/>
      <c r="I24" s="58">
        <v>5500</v>
      </c>
      <c r="J24" s="59" t="s">
        <v>0</v>
      </c>
      <c r="K24" s="44"/>
      <c r="L24" s="43"/>
      <c r="M24" s="43"/>
      <c r="N24" s="45"/>
    </row>
    <row r="25" spans="1:14" ht="16.5" customHeight="1" x14ac:dyDescent="0.25">
      <c r="A25" s="38" t="s">
        <v>3</v>
      </c>
      <c r="B25" s="109" t="s">
        <v>19</v>
      </c>
      <c r="C25" s="34"/>
      <c r="I25" s="58">
        <v>9000</v>
      </c>
      <c r="J25" s="59" t="s">
        <v>32</v>
      </c>
      <c r="K25" s="46"/>
      <c r="L25" s="43"/>
      <c r="M25" s="43"/>
      <c r="N25" s="45"/>
    </row>
    <row r="26" spans="1:14" ht="16.5" customHeight="1" thickBot="1" x14ac:dyDescent="0.3">
      <c r="A26" s="38" t="s">
        <v>11</v>
      </c>
      <c r="B26" s="109" t="s">
        <v>19</v>
      </c>
      <c r="C26" s="34"/>
      <c r="I26" s="65">
        <f>SUM(I19:I25)</f>
        <v>55900</v>
      </c>
      <c r="J26" s="66"/>
      <c r="K26" s="44"/>
      <c r="L26" s="43"/>
      <c r="M26" s="43"/>
      <c r="N26" s="45"/>
    </row>
    <row r="27" spans="1:14" ht="16.5" customHeight="1" x14ac:dyDescent="0.25">
      <c r="A27" s="38" t="s">
        <v>12</v>
      </c>
      <c r="B27" s="109" t="s">
        <v>19</v>
      </c>
      <c r="C27" s="34"/>
      <c r="H27" s="6"/>
      <c r="I27" s="9"/>
      <c r="K27" s="44"/>
      <c r="L27" s="43"/>
      <c r="M27" s="43"/>
      <c r="N27" s="45"/>
    </row>
    <row r="28" spans="1:14" ht="16.5" customHeight="1" x14ac:dyDescent="0.25">
      <c r="A28" s="39" t="s">
        <v>13</v>
      </c>
      <c r="B28" s="109" t="s">
        <v>19</v>
      </c>
      <c r="C28" s="34"/>
      <c r="H28" s="6"/>
      <c r="I28" s="9"/>
      <c r="K28" s="44"/>
      <c r="L28" s="43"/>
      <c r="M28" s="43"/>
      <c r="N28" s="45"/>
    </row>
    <row r="29" spans="1:14" ht="16.5" customHeight="1" thickBot="1" x14ac:dyDescent="0.3">
      <c r="A29" s="40" t="s">
        <v>14</v>
      </c>
      <c r="B29" s="110">
        <v>1000</v>
      </c>
      <c r="C29" s="35"/>
      <c r="D29" s="9"/>
      <c r="E29" s="9"/>
      <c r="K29" s="44"/>
      <c r="L29" s="43"/>
      <c r="M29" s="43"/>
      <c r="N29" s="45"/>
    </row>
    <row r="30" spans="1:14" ht="16.5" customHeight="1" x14ac:dyDescent="0.25">
      <c r="A30" s="41" t="s">
        <v>20</v>
      </c>
      <c r="B30" s="111">
        <f>SUM(B21:B29)</f>
        <v>68660</v>
      </c>
      <c r="C30" s="9"/>
      <c r="K30" s="10"/>
    </row>
    <row r="31" spans="1:14" x14ac:dyDescent="0.25">
      <c r="A31" s="7"/>
      <c r="B31" s="9"/>
      <c r="C31" s="9"/>
      <c r="K31" s="10"/>
    </row>
    <row r="32" spans="1:14" ht="18.75" x14ac:dyDescent="0.25">
      <c r="A32" s="32" t="s">
        <v>21</v>
      </c>
      <c r="B32" s="114"/>
      <c r="C32" s="9"/>
      <c r="K32" s="10"/>
    </row>
    <row r="33" spans="1:14" x14ac:dyDescent="0.25">
      <c r="A33" s="99" t="s">
        <v>54</v>
      </c>
      <c r="B33" s="115">
        <f>B30/B18</f>
        <v>185.06738544474393</v>
      </c>
      <c r="C33" s="9"/>
      <c r="K33" s="10"/>
    </row>
    <row r="34" spans="1:14" x14ac:dyDescent="0.25">
      <c r="A34" s="100" t="s">
        <v>55</v>
      </c>
      <c r="B34" s="116">
        <f>B33/30</f>
        <v>6.168912848158131</v>
      </c>
      <c r="C34" s="9"/>
      <c r="K34" s="10"/>
    </row>
    <row r="35" spans="1:14" x14ac:dyDescent="0.25">
      <c r="A35" s="7"/>
      <c r="B35" s="9"/>
      <c r="C35" s="9"/>
      <c r="D35" s="44"/>
      <c r="E35" s="43"/>
      <c r="F35" s="43"/>
      <c r="G35" s="45"/>
      <c r="K35" s="10"/>
    </row>
    <row r="36" spans="1:14" x14ac:dyDescent="0.25">
      <c r="A36" s="7"/>
      <c r="B36" s="9"/>
      <c r="C36" s="9"/>
      <c r="D36" s="44"/>
      <c r="E36" s="43"/>
      <c r="F36" s="43"/>
      <c r="G36" s="45"/>
      <c r="K36" s="10"/>
    </row>
    <row r="37" spans="1:14" x14ac:dyDescent="0.25">
      <c r="A37" s="7"/>
      <c r="B37" s="9"/>
      <c r="C37" s="9"/>
      <c r="D37" s="44"/>
      <c r="E37" s="43"/>
      <c r="F37" s="43"/>
      <c r="G37" s="45"/>
      <c r="K37" s="10"/>
    </row>
    <row r="38" spans="1:14" ht="15.75" thickBot="1" x14ac:dyDescent="0.3">
      <c r="A38" s="68"/>
      <c r="B38" s="69"/>
      <c r="C38" s="69"/>
      <c r="D38" s="70"/>
      <c r="E38" s="70"/>
      <c r="F38" s="70"/>
      <c r="G38" s="70"/>
      <c r="H38" s="70"/>
      <c r="I38" s="70"/>
      <c r="J38" s="70"/>
      <c r="K38" s="70"/>
      <c r="L38" s="70"/>
    </row>
    <row r="39" spans="1:14" x14ac:dyDescent="0.25">
      <c r="A39" s="7"/>
      <c r="B39" s="9"/>
      <c r="C39" s="9"/>
    </row>
    <row r="40" spans="1:14" x14ac:dyDescent="0.25">
      <c r="A40" s="7"/>
      <c r="B40" s="9"/>
      <c r="C40" s="9"/>
      <c r="D40" s="44"/>
      <c r="E40" s="43"/>
      <c r="F40" s="43"/>
      <c r="G40" s="45"/>
      <c r="K40" s="10"/>
    </row>
    <row r="41" spans="1:14" ht="15.75" thickBot="1" x14ac:dyDescent="0.3">
      <c r="I41" s="4" t="s">
        <v>44</v>
      </c>
      <c r="J41" s="4" t="s">
        <v>43</v>
      </c>
      <c r="K41" s="4" t="s">
        <v>5</v>
      </c>
      <c r="L41" s="4" t="s">
        <v>42</v>
      </c>
    </row>
    <row r="42" spans="1:14" ht="21" x14ac:dyDescent="0.35">
      <c r="A42" s="67" t="s">
        <v>18</v>
      </c>
      <c r="B42" s="120"/>
      <c r="D42" s="42" t="s">
        <v>33</v>
      </c>
      <c r="F42" s="76" t="s">
        <v>37</v>
      </c>
      <c r="G42" s="90">
        <v>183420</v>
      </c>
      <c r="I42" t="s">
        <v>41</v>
      </c>
      <c r="J42" s="74">
        <v>0.96</v>
      </c>
      <c r="K42" s="73">
        <f>G42*J42</f>
        <v>176083.19999999998</v>
      </c>
      <c r="L42" s="75">
        <f>G43*J42</f>
        <v>580.79999999999995</v>
      </c>
    </row>
    <row r="43" spans="1:14" ht="16.5" customHeight="1" x14ac:dyDescent="0.25">
      <c r="A43" s="106" t="s">
        <v>17</v>
      </c>
      <c r="B43" s="117">
        <f>K45</f>
        <v>360</v>
      </c>
      <c r="F43" s="78" t="s">
        <v>38</v>
      </c>
      <c r="G43" s="91">
        <v>605</v>
      </c>
      <c r="I43" t="s">
        <v>40</v>
      </c>
      <c r="J43" s="74">
        <v>0.04</v>
      </c>
      <c r="K43" s="73">
        <f>G42*J43</f>
        <v>7336.8</v>
      </c>
      <c r="L43" s="75">
        <f>G43*J43</f>
        <v>24.2</v>
      </c>
    </row>
    <row r="44" spans="1:14" ht="16.5" customHeight="1" thickBot="1" x14ac:dyDescent="0.3">
      <c r="A44" s="107" t="s">
        <v>15</v>
      </c>
      <c r="B44" s="118">
        <f>K47</f>
        <v>82.8</v>
      </c>
      <c r="F44" s="79" t="s">
        <v>45</v>
      </c>
      <c r="G44" s="92">
        <f>G42/G43</f>
        <v>303.17355371900828</v>
      </c>
    </row>
    <row r="45" spans="1:14" ht="16.5" customHeight="1" x14ac:dyDescent="0.25">
      <c r="A45" s="105" t="s">
        <v>1</v>
      </c>
      <c r="B45" s="111">
        <f>B43-B44</f>
        <v>277.2</v>
      </c>
      <c r="I45" s="80" t="s">
        <v>46</v>
      </c>
      <c r="J45" s="81"/>
      <c r="K45" s="77">
        <v>360</v>
      </c>
    </row>
    <row r="46" spans="1:14" ht="18.75" customHeight="1" x14ac:dyDescent="0.25">
      <c r="A46" s="33"/>
      <c r="B46" s="11"/>
      <c r="I46" s="78" t="s">
        <v>47</v>
      </c>
      <c r="J46" s="82"/>
      <c r="K46" s="83">
        <v>0.23</v>
      </c>
    </row>
    <row r="47" spans="1:14" ht="19.5" thickBot="1" x14ac:dyDescent="0.3">
      <c r="A47" s="67" t="s">
        <v>23</v>
      </c>
      <c r="B47" s="119"/>
      <c r="C47" s="1"/>
      <c r="I47" s="79" t="s">
        <v>15</v>
      </c>
      <c r="J47" s="84"/>
      <c r="K47" s="85">
        <f>K45*K46</f>
        <v>82.8</v>
      </c>
    </row>
    <row r="48" spans="1:14" ht="16.5" customHeight="1" thickBot="1" x14ac:dyDescent="0.3">
      <c r="A48" s="101" t="s">
        <v>9</v>
      </c>
      <c r="B48" s="108">
        <f>I55</f>
        <v>35600</v>
      </c>
      <c r="C48" s="34"/>
      <c r="I48" s="5"/>
      <c r="J48" s="5"/>
      <c r="K48" s="48"/>
      <c r="L48" s="48"/>
      <c r="M48" s="48"/>
      <c r="N48" s="47"/>
    </row>
    <row r="49" spans="1:14" ht="16.5" customHeight="1" x14ac:dyDescent="0.25">
      <c r="A49" s="101" t="s">
        <v>2</v>
      </c>
      <c r="B49" s="108">
        <v>8500</v>
      </c>
      <c r="C49" s="34"/>
      <c r="D49" s="60" t="s">
        <v>24</v>
      </c>
      <c r="E49" s="61" t="s">
        <v>5</v>
      </c>
      <c r="F49" s="61" t="s">
        <v>6</v>
      </c>
      <c r="G49" s="62" t="s">
        <v>25</v>
      </c>
      <c r="I49" s="71" t="s">
        <v>26</v>
      </c>
      <c r="J49" s="72"/>
      <c r="K49" s="44"/>
      <c r="L49" s="43"/>
      <c r="M49" s="43"/>
      <c r="N49" s="45"/>
    </row>
    <row r="50" spans="1:14" ht="16.5" customHeight="1" x14ac:dyDescent="0.25">
      <c r="A50" s="102" t="s">
        <v>10</v>
      </c>
      <c r="B50" s="109">
        <v>1150</v>
      </c>
      <c r="C50" s="34"/>
      <c r="D50" s="49">
        <v>4</v>
      </c>
      <c r="E50" s="50">
        <f>D50*$B$43</f>
        <v>1440</v>
      </c>
      <c r="F50" s="50">
        <f>D50*$B$44</f>
        <v>331.2</v>
      </c>
      <c r="G50" s="51">
        <f>$B$45*D50</f>
        <v>1108.8</v>
      </c>
      <c r="I50" s="58">
        <v>7000</v>
      </c>
      <c r="J50" s="59" t="s">
        <v>35</v>
      </c>
      <c r="K50" s="44"/>
      <c r="L50" s="43"/>
      <c r="M50" s="43"/>
      <c r="N50" s="45"/>
    </row>
    <row r="51" spans="1:14" ht="16.5" customHeight="1" x14ac:dyDescent="0.25">
      <c r="A51" s="102" t="s">
        <v>0</v>
      </c>
      <c r="B51" s="109">
        <v>600</v>
      </c>
      <c r="C51" s="34"/>
      <c r="D51" s="55">
        <f>B61</f>
        <v>5.7239057239057249</v>
      </c>
      <c r="E51" s="56">
        <f>D51*$B$43</f>
        <v>2060.606060606061</v>
      </c>
      <c r="F51" s="56">
        <f>D51*$B$44</f>
        <v>473.93939393939399</v>
      </c>
      <c r="G51" s="57">
        <f>$B$45*D51</f>
        <v>1586.666666666667</v>
      </c>
      <c r="I51" s="58">
        <v>7000</v>
      </c>
      <c r="J51" s="59" t="s">
        <v>36</v>
      </c>
      <c r="K51" s="44"/>
      <c r="L51" s="43"/>
      <c r="M51" s="43"/>
      <c r="N51" s="45"/>
    </row>
    <row r="52" spans="1:14" ht="16.5" customHeight="1" thickBot="1" x14ac:dyDescent="0.3">
      <c r="A52" s="102" t="s">
        <v>3</v>
      </c>
      <c r="B52" s="109" t="s">
        <v>19</v>
      </c>
      <c r="C52" s="34"/>
      <c r="D52" s="52">
        <v>9</v>
      </c>
      <c r="E52" s="53">
        <f>D52*$B$43</f>
        <v>3240</v>
      </c>
      <c r="F52" s="53">
        <f>D52*$B$44</f>
        <v>745.19999999999993</v>
      </c>
      <c r="G52" s="54">
        <f>$B$45*D52</f>
        <v>2494.7999999999997</v>
      </c>
      <c r="I52" s="58">
        <v>3600</v>
      </c>
      <c r="J52" s="59" t="s">
        <v>39</v>
      </c>
      <c r="K52" s="46"/>
      <c r="L52" s="43"/>
      <c r="M52" s="43"/>
      <c r="N52" s="45"/>
    </row>
    <row r="53" spans="1:14" ht="16.5" customHeight="1" x14ac:dyDescent="0.25">
      <c r="A53" s="102" t="s">
        <v>11</v>
      </c>
      <c r="B53" s="109">
        <v>550</v>
      </c>
      <c r="C53" s="34"/>
      <c r="D53" s="94">
        <f>G51</f>
        <v>1586.666666666667</v>
      </c>
      <c r="E53" s="94">
        <f>G51</f>
        <v>1586.666666666667</v>
      </c>
      <c r="F53" s="94">
        <f>G51</f>
        <v>1586.666666666667</v>
      </c>
      <c r="I53" s="58">
        <v>6000</v>
      </c>
      <c r="J53" s="59" t="s">
        <v>0</v>
      </c>
      <c r="K53" s="44"/>
      <c r="L53" s="43"/>
      <c r="M53" s="43"/>
      <c r="N53" s="45"/>
    </row>
    <row r="54" spans="1:14" ht="16.5" customHeight="1" x14ac:dyDescent="0.25">
      <c r="A54" s="102" t="s">
        <v>12</v>
      </c>
      <c r="B54" s="109">
        <v>600</v>
      </c>
      <c r="C54" s="34"/>
      <c r="I54" s="58">
        <v>12000</v>
      </c>
      <c r="J54" s="59" t="s">
        <v>34</v>
      </c>
      <c r="K54" s="44"/>
      <c r="L54" s="43"/>
      <c r="M54" s="43"/>
      <c r="N54" s="45"/>
    </row>
    <row r="55" spans="1:14" ht="16.5" customHeight="1" thickBot="1" x14ac:dyDescent="0.3">
      <c r="A55" s="103" t="s">
        <v>13</v>
      </c>
      <c r="B55" s="109" t="s">
        <v>19</v>
      </c>
      <c r="C55" s="34"/>
      <c r="I55" s="65">
        <f>SUM(I50:I54)</f>
        <v>35600</v>
      </c>
      <c r="J55" s="66"/>
      <c r="K55" s="44"/>
      <c r="L55" s="43"/>
      <c r="M55" s="43"/>
      <c r="N55" s="45"/>
    </row>
    <row r="56" spans="1:14" ht="16.5" customHeight="1" thickBot="1" x14ac:dyDescent="0.3">
      <c r="A56" s="104" t="s">
        <v>14</v>
      </c>
      <c r="B56" s="110">
        <v>600</v>
      </c>
      <c r="C56" s="35"/>
      <c r="H56" s="6"/>
      <c r="I56" s="9"/>
      <c r="K56" s="44"/>
      <c r="L56" s="43"/>
      <c r="M56" s="43"/>
      <c r="N56" s="45"/>
    </row>
    <row r="57" spans="1:14" ht="16.5" customHeight="1" x14ac:dyDescent="0.25">
      <c r="A57" s="105" t="s">
        <v>20</v>
      </c>
      <c r="B57" s="111">
        <f>SUM(B48:B56)</f>
        <v>47600</v>
      </c>
      <c r="C57" s="9"/>
      <c r="H57" s="6"/>
      <c r="I57" s="9"/>
      <c r="K57" s="10"/>
    </row>
    <row r="58" spans="1:14" x14ac:dyDescent="0.25">
      <c r="A58" s="7"/>
      <c r="B58" s="9"/>
      <c r="C58" s="9"/>
      <c r="D58" s="9"/>
      <c r="E58" s="9"/>
      <c r="K58" s="10"/>
    </row>
    <row r="59" spans="1:14" ht="18.75" x14ac:dyDescent="0.25">
      <c r="A59" s="67" t="s">
        <v>21</v>
      </c>
      <c r="B59" s="119"/>
      <c r="C59" s="9"/>
      <c r="K59" s="10"/>
    </row>
    <row r="60" spans="1:14" x14ac:dyDescent="0.25">
      <c r="A60" s="99" t="s">
        <v>58</v>
      </c>
      <c r="B60" s="115">
        <f>B57/B45</f>
        <v>171.71717171717174</v>
      </c>
      <c r="C60" s="9"/>
      <c r="K60" s="10"/>
    </row>
    <row r="61" spans="1:14" x14ac:dyDescent="0.25">
      <c r="A61" s="100" t="s">
        <v>56</v>
      </c>
      <c r="B61" s="116">
        <f>B60/30</f>
        <v>5.7239057239057249</v>
      </c>
      <c r="C61" s="9"/>
      <c r="K61" s="10"/>
    </row>
    <row r="62" spans="1:14" x14ac:dyDescent="0.25">
      <c r="A62" s="7"/>
      <c r="B62" s="9"/>
      <c r="C62" s="9"/>
      <c r="K62" s="10"/>
    </row>
    <row r="63" spans="1:14" x14ac:dyDescent="0.25">
      <c r="A63" s="7" t="s">
        <v>72</v>
      </c>
      <c r="B63" s="136">
        <f>B61*5</f>
        <v>28.619528619528623</v>
      </c>
      <c r="C63" s="9"/>
      <c r="K63" s="10"/>
    </row>
    <row r="64" spans="1:14" x14ac:dyDescent="0.25">
      <c r="A64" s="7" t="s">
        <v>73</v>
      </c>
      <c r="B64" s="136">
        <f>B61*6</f>
        <v>34.343434343434353</v>
      </c>
      <c r="C64" s="9"/>
      <c r="D64" s="44"/>
      <c r="E64" s="43"/>
      <c r="F64" s="43"/>
      <c r="G64" s="45"/>
      <c r="K64" s="10"/>
    </row>
    <row r="67" spans="1:14" ht="15.75" thickBot="1" x14ac:dyDescent="0.3">
      <c r="A67" s="68"/>
      <c r="B67" s="69"/>
      <c r="C67" s="69"/>
      <c r="D67" s="70"/>
      <c r="E67" s="70"/>
      <c r="F67" s="70"/>
      <c r="G67" s="70"/>
      <c r="H67" s="70"/>
      <c r="I67" s="70"/>
      <c r="J67" s="70"/>
      <c r="K67" s="70"/>
      <c r="L67" s="70"/>
    </row>
    <row r="68" spans="1:14" x14ac:dyDescent="0.25">
      <c r="A68" s="7"/>
      <c r="B68" s="9"/>
      <c r="C68" s="9"/>
    </row>
    <row r="70" spans="1:14" ht="21" x14ac:dyDescent="0.35">
      <c r="A70" s="98" t="s">
        <v>49</v>
      </c>
      <c r="B70" s="42"/>
    </row>
    <row r="71" spans="1:14" ht="21" x14ac:dyDescent="0.35">
      <c r="B71" s="42"/>
    </row>
    <row r="72" spans="1:14" ht="21" x14ac:dyDescent="0.25">
      <c r="A72" s="130" t="s">
        <v>50</v>
      </c>
      <c r="B72" s="9"/>
      <c r="C72" s="9"/>
      <c r="D72" s="130" t="s">
        <v>51</v>
      </c>
      <c r="E72" s="129"/>
      <c r="F72" s="43"/>
      <c r="G72" s="45"/>
      <c r="K72" s="10"/>
    </row>
    <row r="73" spans="1:14" x14ac:dyDescent="0.25">
      <c r="I73" s="4"/>
      <c r="J73" s="4"/>
      <c r="K73" s="4"/>
      <c r="L73" s="4"/>
    </row>
    <row r="74" spans="1:14" ht="19.5" thickBot="1" x14ac:dyDescent="0.3">
      <c r="A74" s="93" t="s">
        <v>18</v>
      </c>
      <c r="B74" s="121"/>
      <c r="D74" s="93" t="s">
        <v>18</v>
      </c>
      <c r="E74" s="93"/>
      <c r="F74" s="121"/>
      <c r="G74" s="96"/>
      <c r="H74" s="8" t="s">
        <v>50</v>
      </c>
      <c r="I74" s="8"/>
      <c r="L74" s="75"/>
    </row>
    <row r="75" spans="1:14" ht="16.5" customHeight="1" x14ac:dyDescent="0.25">
      <c r="A75" s="106" t="s">
        <v>17</v>
      </c>
      <c r="B75" s="117">
        <v>9500</v>
      </c>
      <c r="D75" s="106" t="s">
        <v>17</v>
      </c>
      <c r="E75" s="106"/>
      <c r="F75" s="117">
        <v>14500</v>
      </c>
      <c r="G75" s="97"/>
      <c r="H75" s="60" t="s">
        <v>59</v>
      </c>
      <c r="I75" s="61" t="s">
        <v>5</v>
      </c>
      <c r="J75" s="61" t="s">
        <v>6</v>
      </c>
      <c r="K75" s="62" t="s">
        <v>53</v>
      </c>
      <c r="L75" s="75"/>
    </row>
    <row r="76" spans="1:14" ht="16.5" customHeight="1" thickBot="1" x14ac:dyDescent="0.3">
      <c r="A76" s="107" t="s">
        <v>15</v>
      </c>
      <c r="B76" s="118">
        <v>850</v>
      </c>
      <c r="D76" s="107" t="s">
        <v>15</v>
      </c>
      <c r="E76" s="107"/>
      <c r="F76" s="118">
        <v>850</v>
      </c>
      <c r="G76" s="96"/>
      <c r="H76" s="49">
        <v>1</v>
      </c>
      <c r="I76" s="50">
        <f>H76*$B$75</f>
        <v>9500</v>
      </c>
      <c r="J76" s="50">
        <f>H76*$B$76</f>
        <v>850</v>
      </c>
      <c r="K76" s="51">
        <f>$B$77*H76</f>
        <v>8650</v>
      </c>
    </row>
    <row r="77" spans="1:14" ht="16.5" customHeight="1" x14ac:dyDescent="0.25">
      <c r="A77" s="105" t="s">
        <v>1</v>
      </c>
      <c r="B77" s="111">
        <f>B75-B76</f>
        <v>8650</v>
      </c>
      <c r="D77" s="105" t="s">
        <v>1</v>
      </c>
      <c r="E77" s="105"/>
      <c r="F77" s="111">
        <f>F75-F76</f>
        <v>13650</v>
      </c>
      <c r="H77" s="55">
        <f>B92</f>
        <v>2.3236994219653178</v>
      </c>
      <c r="I77" s="56">
        <f>H77*$B$75</f>
        <v>22075.144508670517</v>
      </c>
      <c r="J77" s="56">
        <f>H77*$B$76</f>
        <v>1975.1445086705201</v>
      </c>
      <c r="K77" s="57">
        <f>$B$77*H77</f>
        <v>20100</v>
      </c>
    </row>
    <row r="78" spans="1:14" ht="18.75" customHeight="1" thickBot="1" x14ac:dyDescent="0.3">
      <c r="A78" s="33"/>
      <c r="B78" s="11"/>
      <c r="D78" s="33"/>
      <c r="F78" s="11"/>
      <c r="H78" s="52">
        <v>3</v>
      </c>
      <c r="I78" s="53">
        <f>H78*$B$75</f>
        <v>28500</v>
      </c>
      <c r="J78" s="53">
        <f>H78*$B$76</f>
        <v>2550</v>
      </c>
      <c r="K78" s="54">
        <f>$B$77*H78</f>
        <v>25950</v>
      </c>
    </row>
    <row r="79" spans="1:14" ht="18.75" x14ac:dyDescent="0.25">
      <c r="A79" s="93" t="s">
        <v>23</v>
      </c>
      <c r="B79" s="122"/>
      <c r="C79" s="1"/>
      <c r="D79" s="93" t="s">
        <v>23</v>
      </c>
      <c r="E79" s="93"/>
      <c r="F79" s="122"/>
      <c r="H79" s="131">
        <f>K77</f>
        <v>20100</v>
      </c>
      <c r="I79" s="131">
        <f>K77</f>
        <v>20100</v>
      </c>
      <c r="J79" s="131">
        <f>K77</f>
        <v>20100</v>
      </c>
      <c r="K79" s="124"/>
    </row>
    <row r="80" spans="1:14" ht="16.5" customHeight="1" x14ac:dyDescent="0.25">
      <c r="A80" s="101" t="s">
        <v>9</v>
      </c>
      <c r="B80" s="108">
        <v>13000</v>
      </c>
      <c r="C80" s="34"/>
      <c r="D80" s="101" t="s">
        <v>9</v>
      </c>
      <c r="E80" s="99"/>
      <c r="F80" s="108">
        <f>17000+13000</f>
        <v>30000</v>
      </c>
      <c r="L80" s="48"/>
      <c r="M80" s="48"/>
      <c r="N80" s="125"/>
    </row>
    <row r="81" spans="1:14" ht="16.5" customHeight="1" thickBot="1" x14ac:dyDescent="0.3">
      <c r="A81" s="101" t="s">
        <v>52</v>
      </c>
      <c r="B81" s="108">
        <v>3500</v>
      </c>
      <c r="C81" s="34"/>
      <c r="D81" s="101" t="s">
        <v>52</v>
      </c>
      <c r="E81" s="103"/>
      <c r="F81" s="108">
        <v>3500</v>
      </c>
      <c r="H81" s="8" t="s">
        <v>51</v>
      </c>
      <c r="I81" s="8"/>
      <c r="L81" s="43"/>
      <c r="M81" s="43"/>
      <c r="N81" s="127"/>
    </row>
    <row r="82" spans="1:14" ht="16.5" customHeight="1" x14ac:dyDescent="0.25">
      <c r="A82" s="102" t="s">
        <v>10</v>
      </c>
      <c r="B82" s="109">
        <v>850</v>
      </c>
      <c r="C82" s="34"/>
      <c r="D82" s="102" t="s">
        <v>10</v>
      </c>
      <c r="E82" s="103"/>
      <c r="F82" s="109">
        <f>850+700</f>
        <v>1550</v>
      </c>
      <c r="H82" s="60" t="s">
        <v>59</v>
      </c>
      <c r="I82" s="61" t="s">
        <v>5</v>
      </c>
      <c r="J82" s="61" t="s">
        <v>6</v>
      </c>
      <c r="K82" s="62" t="s">
        <v>53</v>
      </c>
      <c r="L82" s="43"/>
      <c r="M82" s="43"/>
      <c r="N82" s="127"/>
    </row>
    <row r="83" spans="1:14" ht="16.5" customHeight="1" x14ac:dyDescent="0.25">
      <c r="A83" s="102" t="s">
        <v>0</v>
      </c>
      <c r="B83" s="109">
        <v>200</v>
      </c>
      <c r="C83" s="34"/>
      <c r="D83" s="102" t="s">
        <v>0</v>
      </c>
      <c r="E83" s="103"/>
      <c r="F83" s="109">
        <v>300</v>
      </c>
      <c r="H83" s="49">
        <v>1</v>
      </c>
      <c r="I83" s="50">
        <f>H83*$F$75</f>
        <v>14500</v>
      </c>
      <c r="J83" s="50">
        <f>H83*$F$76</f>
        <v>850</v>
      </c>
      <c r="K83" s="51">
        <f>$F$77*H83</f>
        <v>13650</v>
      </c>
      <c r="L83" s="43"/>
      <c r="M83" s="43"/>
      <c r="N83" s="127"/>
    </row>
    <row r="84" spans="1:14" ht="16.5" customHeight="1" x14ac:dyDescent="0.25">
      <c r="A84" s="102" t="s">
        <v>3</v>
      </c>
      <c r="B84" s="109" t="s">
        <v>19</v>
      </c>
      <c r="C84" s="34"/>
      <c r="D84" s="102" t="s">
        <v>3</v>
      </c>
      <c r="E84" s="103"/>
      <c r="F84" s="109" t="s">
        <v>19</v>
      </c>
      <c r="H84" s="55">
        <f>F92</f>
        <v>7</v>
      </c>
      <c r="I84" s="56">
        <f>H84*$F$75</f>
        <v>101500</v>
      </c>
      <c r="J84" s="56">
        <f>H84*$F$76</f>
        <v>5950</v>
      </c>
      <c r="K84" s="57">
        <f>$F$77*H84</f>
        <v>95550</v>
      </c>
      <c r="L84" s="43"/>
      <c r="M84" s="43"/>
      <c r="N84" s="127"/>
    </row>
    <row r="85" spans="1:14" ht="16.5" customHeight="1" thickBot="1" x14ac:dyDescent="0.3">
      <c r="A85" s="102" t="s">
        <v>11</v>
      </c>
      <c r="B85" s="109">
        <v>850</v>
      </c>
      <c r="C85" s="34"/>
      <c r="D85" s="102" t="s">
        <v>11</v>
      </c>
      <c r="E85" s="103"/>
      <c r="F85" s="109">
        <v>850</v>
      </c>
      <c r="H85" s="52">
        <v>4</v>
      </c>
      <c r="I85" s="53">
        <f>H85*$F$75</f>
        <v>58000</v>
      </c>
      <c r="J85" s="53">
        <f>H85*$F$76</f>
        <v>3400</v>
      </c>
      <c r="K85" s="54">
        <f>$F$77*H85</f>
        <v>54600</v>
      </c>
      <c r="L85" s="43"/>
      <c r="M85" s="43"/>
      <c r="N85" s="127"/>
    </row>
    <row r="86" spans="1:14" ht="16.5" customHeight="1" x14ac:dyDescent="0.25">
      <c r="A86" s="102" t="s">
        <v>12</v>
      </c>
      <c r="B86" s="109">
        <v>1200</v>
      </c>
      <c r="C86" s="34"/>
      <c r="D86" s="102" t="s">
        <v>12</v>
      </c>
      <c r="E86" s="103"/>
      <c r="F86" s="109">
        <v>1700</v>
      </c>
      <c r="H86" s="131">
        <f>K84</f>
        <v>95550</v>
      </c>
      <c r="I86" s="132">
        <f>K84</f>
        <v>95550</v>
      </c>
      <c r="J86" s="131">
        <f>K84</f>
        <v>95550</v>
      </c>
      <c r="K86" s="126"/>
      <c r="L86" s="43"/>
      <c r="M86" s="43"/>
      <c r="N86" s="127"/>
    </row>
    <row r="87" spans="1:14" ht="16.5" customHeight="1" x14ac:dyDescent="0.25">
      <c r="A87" s="103" t="s">
        <v>13</v>
      </c>
      <c r="B87" s="109" t="s">
        <v>19</v>
      </c>
      <c r="C87" s="34"/>
      <c r="D87" s="103" t="s">
        <v>13</v>
      </c>
      <c r="E87" s="103"/>
      <c r="F87" s="109" t="s">
        <v>19</v>
      </c>
      <c r="I87" s="128"/>
      <c r="J87" s="9"/>
      <c r="K87" s="126"/>
      <c r="L87" s="43"/>
      <c r="M87" s="43"/>
      <c r="N87" s="127"/>
    </row>
    <row r="88" spans="1:14" ht="16.5" customHeight="1" thickBot="1" x14ac:dyDescent="0.3">
      <c r="A88" s="104" t="s">
        <v>14</v>
      </c>
      <c r="B88" s="110">
        <v>500</v>
      </c>
      <c r="C88" s="35"/>
      <c r="D88" s="104" t="s">
        <v>14</v>
      </c>
      <c r="E88" s="104"/>
      <c r="F88" s="110">
        <v>600</v>
      </c>
      <c r="I88" s="9"/>
      <c r="K88" s="126"/>
      <c r="L88" s="43"/>
      <c r="M88" s="43"/>
      <c r="N88" s="127"/>
    </row>
    <row r="89" spans="1:14" ht="16.5" customHeight="1" x14ac:dyDescent="0.25">
      <c r="A89" s="105" t="s">
        <v>20</v>
      </c>
      <c r="B89" s="111">
        <f>SUM(B80:B88)</f>
        <v>20100</v>
      </c>
      <c r="C89" s="9"/>
      <c r="D89" s="105" t="s">
        <v>20</v>
      </c>
      <c r="E89" s="105"/>
      <c r="F89" s="111">
        <f>SUM(F80:F88)</f>
        <v>38500</v>
      </c>
      <c r="I89" s="9"/>
      <c r="K89" s="10"/>
    </row>
    <row r="90" spans="1:14" x14ac:dyDescent="0.25">
      <c r="A90" s="7"/>
      <c r="B90" s="9"/>
      <c r="C90" s="9"/>
      <c r="D90" s="7"/>
      <c r="F90" s="9"/>
      <c r="K90" s="10"/>
    </row>
    <row r="91" spans="1:14" ht="18.75" x14ac:dyDescent="0.25">
      <c r="A91" s="93" t="s">
        <v>21</v>
      </c>
      <c r="B91" s="122"/>
      <c r="C91" s="9"/>
      <c r="D91" s="93" t="s">
        <v>21</v>
      </c>
      <c r="E91" s="93"/>
      <c r="F91" s="122"/>
      <c r="K91" s="10"/>
    </row>
    <row r="92" spans="1:14" x14ac:dyDescent="0.25">
      <c r="A92" s="99" t="s">
        <v>57</v>
      </c>
      <c r="B92" s="123">
        <f>B89/B77</f>
        <v>2.3236994219653178</v>
      </c>
      <c r="C92" s="9"/>
      <c r="D92" s="99" t="s">
        <v>57</v>
      </c>
      <c r="E92" s="99"/>
      <c r="F92" s="123">
        <v>7</v>
      </c>
      <c r="K92" s="10"/>
    </row>
    <row r="93" spans="1:14" x14ac:dyDescent="0.25">
      <c r="A93" s="100" t="s">
        <v>22</v>
      </c>
      <c r="B93" s="116">
        <f>B92/30</f>
        <v>7.745664739884392E-2</v>
      </c>
      <c r="C93" s="9"/>
      <c r="D93" s="100" t="s">
        <v>22</v>
      </c>
      <c r="E93" s="100"/>
      <c r="F93" s="116">
        <f>F92/30</f>
        <v>0.23333333333333334</v>
      </c>
      <c r="K93" s="10"/>
    </row>
    <row r="94" spans="1:14" x14ac:dyDescent="0.25">
      <c r="A94" s="7"/>
      <c r="B94" s="9"/>
      <c r="C94" s="9"/>
      <c r="K94" s="10"/>
    </row>
    <row r="95" spans="1:14" x14ac:dyDescent="0.25">
      <c r="A95" s="7"/>
      <c r="B95" s="9"/>
      <c r="C95" s="9"/>
      <c r="K95" s="10"/>
    </row>
    <row r="96" spans="1:14" x14ac:dyDescent="0.25">
      <c r="A96" s="7"/>
      <c r="B96" s="9"/>
      <c r="C96" s="9"/>
      <c r="K96" s="10"/>
    </row>
    <row r="103" spans="4:8" x14ac:dyDescent="0.25">
      <c r="D103" s="95"/>
      <c r="E103" s="95"/>
      <c r="F103" s="95"/>
      <c r="G103" s="95"/>
    </row>
    <row r="104" spans="4:8" x14ac:dyDescent="0.25">
      <c r="D104" s="95"/>
      <c r="E104" s="95"/>
      <c r="F104" s="95"/>
      <c r="G104" s="95"/>
    </row>
    <row r="105" spans="4:8" x14ac:dyDescent="0.25">
      <c r="D105" s="95"/>
      <c r="E105" s="95"/>
      <c r="F105" s="95"/>
      <c r="G105" s="95"/>
    </row>
    <row r="106" spans="4:8" x14ac:dyDescent="0.25">
      <c r="H106" s="6"/>
    </row>
    <row r="107" spans="4:8" x14ac:dyDescent="0.25">
      <c r="H107" s="6"/>
    </row>
    <row r="108" spans="4:8" x14ac:dyDescent="0.25">
      <c r="D108" s="9"/>
      <c r="E108" s="9"/>
    </row>
    <row r="114" spans="4:7" x14ac:dyDescent="0.25">
      <c r="D114" s="44"/>
      <c r="E114" s="43"/>
      <c r="F114" s="43"/>
      <c r="G114" s="45"/>
    </row>
  </sheetData>
  <phoneticPr fontId="39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07D83-6D6F-4D87-A4BE-7D3156E40A9F}">
  <sheetPr>
    <tabColor rgb="FF1F7B70"/>
  </sheetPr>
  <dimension ref="A1:N88"/>
  <sheetViews>
    <sheetView showGridLines="0" tabSelected="1" topLeftCell="A14" zoomScaleNormal="100" workbookViewId="0">
      <selection activeCell="H21" sqref="H21"/>
    </sheetView>
  </sheetViews>
  <sheetFormatPr baseColWidth="10" defaultRowHeight="15" x14ac:dyDescent="0.25"/>
  <cols>
    <col min="1" max="1" width="45.140625" bestFit="1" customWidth="1"/>
    <col min="2" max="2" width="13.7109375" bestFit="1" customWidth="1"/>
    <col min="3" max="3" width="16.28515625" customWidth="1"/>
    <col min="4" max="4" width="16.7109375" customWidth="1"/>
    <col min="5" max="5" width="19.140625" customWidth="1"/>
    <col min="6" max="6" width="13.7109375" customWidth="1"/>
    <col min="7" max="7" width="14.85546875" customWidth="1"/>
    <col min="8" max="8" width="13.7109375" customWidth="1"/>
    <col min="9" max="9" width="14.28515625" customWidth="1"/>
    <col min="10" max="10" width="14.42578125" customWidth="1"/>
    <col min="11" max="11" width="13.140625" customWidth="1"/>
    <col min="12" max="12" width="12.85546875" customWidth="1"/>
    <col min="13" max="13" width="12.140625" customWidth="1"/>
    <col min="14" max="15" width="12" bestFit="1" customWidth="1"/>
    <col min="16" max="16" width="12.5703125" bestFit="1" customWidth="1"/>
  </cols>
  <sheetData>
    <row r="1" spans="1:9" ht="24.75" customHeight="1" x14ac:dyDescent="0.35">
      <c r="A1" s="29" t="s">
        <v>8</v>
      </c>
      <c r="B1" s="27"/>
      <c r="C1" s="28"/>
      <c r="D1" s="27"/>
      <c r="E1" s="27"/>
      <c r="F1" s="27"/>
      <c r="G1" s="27"/>
      <c r="H1" s="14"/>
      <c r="I1" s="15"/>
    </row>
    <row r="2" spans="1:9" ht="19.5" customHeight="1" x14ac:dyDescent="0.25">
      <c r="A2" s="30" t="s">
        <v>60</v>
      </c>
      <c r="B2" s="27"/>
      <c r="C2" s="27"/>
      <c r="D2" s="27"/>
      <c r="E2" s="27"/>
      <c r="F2" s="27"/>
      <c r="G2" s="27"/>
      <c r="H2" s="14"/>
      <c r="I2" s="15"/>
    </row>
    <row r="3" spans="1:9" x14ac:dyDescent="0.25">
      <c r="A3" s="16"/>
      <c r="B3" s="16"/>
      <c r="C3" s="16"/>
      <c r="D3" s="16"/>
      <c r="E3" s="16"/>
      <c r="F3" s="16"/>
      <c r="G3" s="16"/>
      <c r="H3" s="1"/>
    </row>
    <row r="4" spans="1:9" x14ac:dyDescent="0.25">
      <c r="A4" s="16"/>
      <c r="B4" s="16"/>
      <c r="C4" s="16"/>
      <c r="D4" s="16"/>
      <c r="E4" s="16"/>
      <c r="F4" s="16"/>
      <c r="G4" s="16"/>
      <c r="H4" s="1"/>
    </row>
    <row r="5" spans="1:9" ht="15.75" x14ac:dyDescent="0.25">
      <c r="A5" s="17"/>
      <c r="B5" s="16"/>
      <c r="C5" s="16"/>
      <c r="D5" s="16"/>
      <c r="E5" s="16"/>
      <c r="F5" s="16"/>
      <c r="G5" s="18"/>
      <c r="H5" s="19"/>
    </row>
    <row r="6" spans="1:9" ht="15.75" x14ac:dyDescent="0.25">
      <c r="A6" s="20"/>
      <c r="B6" s="16"/>
      <c r="C6" s="16"/>
      <c r="D6" s="16"/>
      <c r="E6" s="16"/>
      <c r="F6" s="16"/>
      <c r="G6" s="21"/>
      <c r="H6" s="22"/>
    </row>
    <row r="7" spans="1:9" ht="15.75" x14ac:dyDescent="0.25">
      <c r="A7" s="20"/>
      <c r="B7" s="16"/>
      <c r="C7" s="16"/>
      <c r="D7" s="16"/>
      <c r="E7" s="16"/>
      <c r="F7" s="16"/>
      <c r="G7" s="21"/>
      <c r="H7" s="22"/>
    </row>
    <row r="8" spans="1:9" ht="18.75" x14ac:dyDescent="0.3">
      <c r="A8" s="20"/>
      <c r="B8" s="16"/>
      <c r="C8" s="16"/>
      <c r="D8" s="16"/>
      <c r="E8" s="16"/>
      <c r="F8" s="16"/>
      <c r="G8" s="21"/>
      <c r="H8" s="22"/>
      <c r="I8" s="23"/>
    </row>
    <row r="9" spans="1:9" x14ac:dyDescent="0.25">
      <c r="A9" s="24"/>
      <c r="B9" s="16"/>
      <c r="C9" s="16"/>
      <c r="D9" s="16"/>
      <c r="E9" s="16"/>
      <c r="F9" s="16"/>
      <c r="G9" s="21"/>
      <c r="H9" s="22"/>
    </row>
    <row r="10" spans="1:9" x14ac:dyDescent="0.25">
      <c r="A10" s="16"/>
      <c r="B10" s="16"/>
      <c r="C10" s="16"/>
      <c r="D10" s="16"/>
      <c r="E10" s="16"/>
      <c r="F10" s="16"/>
      <c r="G10" s="21"/>
      <c r="H10" s="22"/>
    </row>
    <row r="11" spans="1:9" x14ac:dyDescent="0.25">
      <c r="A11" s="16"/>
      <c r="B11" s="16"/>
      <c r="C11" s="16"/>
      <c r="D11" s="16"/>
      <c r="E11" s="16"/>
      <c r="F11" s="16"/>
      <c r="G11" s="21"/>
      <c r="H11" s="22"/>
    </row>
    <row r="12" spans="1:9" x14ac:dyDescent="0.25">
      <c r="A12" s="16"/>
      <c r="B12" s="16"/>
      <c r="C12" s="16"/>
      <c r="D12" s="16"/>
      <c r="E12" s="16"/>
      <c r="F12" s="16"/>
      <c r="G12" s="21"/>
      <c r="H12" s="22"/>
    </row>
    <row r="13" spans="1:9" x14ac:dyDescent="0.25">
      <c r="G13" s="25"/>
      <c r="H13" s="26"/>
    </row>
    <row r="14" spans="1:9" x14ac:dyDescent="0.25">
      <c r="G14" s="25"/>
      <c r="H14" s="26"/>
    </row>
    <row r="15" spans="1:9" ht="18.75" x14ac:dyDescent="0.3">
      <c r="A15" s="134" t="s">
        <v>61</v>
      </c>
      <c r="B15" s="133"/>
      <c r="C15" s="133"/>
      <c r="D15" s="133"/>
      <c r="E15" s="12"/>
      <c r="G15" s="25"/>
      <c r="H15" s="26"/>
    </row>
    <row r="16" spans="1:9" x14ac:dyDescent="0.25">
      <c r="G16" s="25"/>
      <c r="H16" s="26"/>
    </row>
    <row r="17" spans="1:14" ht="21" x14ac:dyDescent="0.35">
      <c r="A17" s="32" t="s">
        <v>18</v>
      </c>
      <c r="B17" s="31"/>
      <c r="D17" s="42"/>
    </row>
    <row r="18" spans="1:14" ht="16.5" customHeight="1" x14ac:dyDescent="0.25">
      <c r="A18" s="106" t="s">
        <v>17</v>
      </c>
      <c r="B18" s="112">
        <v>500</v>
      </c>
    </row>
    <row r="19" spans="1:14" ht="16.5" customHeight="1" thickBot="1" x14ac:dyDescent="0.3">
      <c r="A19" s="107" t="s">
        <v>15</v>
      </c>
      <c r="B19" s="113">
        <v>66</v>
      </c>
    </row>
    <row r="20" spans="1:14" ht="16.5" customHeight="1" x14ac:dyDescent="0.25">
      <c r="A20" s="105" t="s">
        <v>1</v>
      </c>
      <c r="B20" s="111">
        <f>B18-B19</f>
        <v>434</v>
      </c>
      <c r="I20" s="63" t="s">
        <v>26</v>
      </c>
      <c r="J20" s="64"/>
    </row>
    <row r="21" spans="1:14" ht="18.75" customHeight="1" thickBot="1" x14ac:dyDescent="0.3">
      <c r="A21" s="33"/>
      <c r="B21" s="11"/>
      <c r="I21" s="58">
        <v>5000</v>
      </c>
      <c r="J21" s="59" t="s">
        <v>62</v>
      </c>
    </row>
    <row r="22" spans="1:14" ht="18.75" x14ac:dyDescent="0.25">
      <c r="A22" s="32" t="s">
        <v>23</v>
      </c>
      <c r="B22" s="36"/>
      <c r="C22" s="1"/>
      <c r="D22" s="60" t="s">
        <v>24</v>
      </c>
      <c r="E22" s="61" t="s">
        <v>5</v>
      </c>
      <c r="F22" s="61" t="s">
        <v>6</v>
      </c>
      <c r="G22" s="62" t="s">
        <v>25</v>
      </c>
      <c r="I22" s="58">
        <v>5000</v>
      </c>
      <c r="J22" s="59" t="s">
        <v>63</v>
      </c>
    </row>
    <row r="23" spans="1:14" ht="16.5" customHeight="1" x14ac:dyDescent="0.25">
      <c r="A23" s="37" t="s">
        <v>9</v>
      </c>
      <c r="B23" s="108">
        <f>I28</f>
        <v>29000</v>
      </c>
      <c r="C23" s="34"/>
      <c r="D23" s="49">
        <f>D24*0.75</f>
        <v>1.8433179723502302</v>
      </c>
      <c r="E23" s="87">
        <f>D23*$B$18</f>
        <v>921.65898617511505</v>
      </c>
      <c r="F23" s="87">
        <f>D23*$B$19</f>
        <v>121.65898617511519</v>
      </c>
      <c r="G23" s="51">
        <f>$B$20*D23</f>
        <v>799.99999999999989</v>
      </c>
      <c r="I23" s="58">
        <v>10000</v>
      </c>
      <c r="J23" s="59" t="s">
        <v>64</v>
      </c>
      <c r="K23" s="48"/>
      <c r="L23" s="48"/>
      <c r="M23" s="48"/>
      <c r="N23" s="47"/>
    </row>
    <row r="24" spans="1:14" ht="16.5" customHeight="1" x14ac:dyDescent="0.25">
      <c r="A24" s="37" t="s">
        <v>2</v>
      </c>
      <c r="B24" s="108">
        <v>3000</v>
      </c>
      <c r="C24" s="34"/>
      <c r="D24" s="55">
        <f>B36</f>
        <v>2.4577572964669736</v>
      </c>
      <c r="E24" s="88">
        <f>D24*$B$18</f>
        <v>1228.8786482334867</v>
      </c>
      <c r="F24" s="88">
        <f>D24*$B$19</f>
        <v>162.21198156682027</v>
      </c>
      <c r="G24" s="57">
        <f>$B$20*D24</f>
        <v>1066.6666666666665</v>
      </c>
      <c r="I24" s="58">
        <v>9000</v>
      </c>
      <c r="J24" s="59" t="s">
        <v>65</v>
      </c>
      <c r="K24" s="44"/>
      <c r="L24" s="43"/>
      <c r="M24" s="43"/>
      <c r="N24" s="45"/>
    </row>
    <row r="25" spans="1:14" ht="16.5" customHeight="1" thickBot="1" x14ac:dyDescent="0.3">
      <c r="A25" s="38" t="s">
        <v>10</v>
      </c>
      <c r="B25" s="109">
        <v>0</v>
      </c>
      <c r="C25" s="34"/>
      <c r="D25" s="52">
        <f>D24*1.25</f>
        <v>3.0721966205837168</v>
      </c>
      <c r="E25" s="89">
        <f>D25*$B$18</f>
        <v>1536.0983102918583</v>
      </c>
      <c r="F25" s="89">
        <f>D25*$B$19</f>
        <v>202.7649769585253</v>
      </c>
      <c r="G25" s="54">
        <f>$B$20*D25</f>
        <v>1333.333333333333</v>
      </c>
      <c r="I25" s="58">
        <v>0</v>
      </c>
      <c r="J25" s="59" t="s">
        <v>66</v>
      </c>
      <c r="K25" s="44"/>
      <c r="L25" s="43"/>
      <c r="M25" s="43"/>
      <c r="N25" s="45"/>
    </row>
    <row r="26" spans="1:14" ht="16.5" customHeight="1" x14ac:dyDescent="0.25">
      <c r="A26" s="38" t="s">
        <v>0</v>
      </c>
      <c r="B26" s="109">
        <v>0</v>
      </c>
      <c r="C26" s="34"/>
      <c r="D26" s="86">
        <f>G24</f>
        <v>1066.6666666666665</v>
      </c>
      <c r="E26" s="86">
        <f>G24</f>
        <v>1066.6666666666665</v>
      </c>
      <c r="F26" s="86">
        <f>G24</f>
        <v>1066.6666666666665</v>
      </c>
      <c r="G26" s="86"/>
      <c r="I26" s="58">
        <v>0</v>
      </c>
      <c r="J26" s="59" t="s">
        <v>67</v>
      </c>
      <c r="K26" s="44"/>
      <c r="L26" s="43"/>
      <c r="M26" s="43"/>
      <c r="N26" s="45"/>
    </row>
    <row r="27" spans="1:14" ht="16.5" customHeight="1" x14ac:dyDescent="0.25">
      <c r="A27" s="38" t="s">
        <v>3</v>
      </c>
      <c r="B27" s="109">
        <v>0</v>
      </c>
      <c r="C27" s="34"/>
      <c r="I27" s="58">
        <v>0</v>
      </c>
      <c r="J27" s="59" t="s">
        <v>68</v>
      </c>
      <c r="K27" s="46"/>
      <c r="L27" s="43"/>
      <c r="M27" s="43"/>
      <c r="N27" s="45"/>
    </row>
    <row r="28" spans="1:14" ht="16.5" customHeight="1" thickBot="1" x14ac:dyDescent="0.3">
      <c r="A28" s="38" t="s">
        <v>11</v>
      </c>
      <c r="B28" s="109">
        <v>0</v>
      </c>
      <c r="C28" s="34"/>
      <c r="I28" s="65">
        <f>SUM(I21:I27)</f>
        <v>29000</v>
      </c>
      <c r="J28" s="66"/>
      <c r="K28" s="44"/>
      <c r="L28" s="43"/>
      <c r="M28" s="43"/>
      <c r="N28" s="45"/>
    </row>
    <row r="29" spans="1:14" ht="16.5" customHeight="1" x14ac:dyDescent="0.25">
      <c r="A29" s="38" t="s">
        <v>12</v>
      </c>
      <c r="B29" s="109">
        <v>0</v>
      </c>
      <c r="C29" s="34"/>
      <c r="H29" s="6"/>
      <c r="I29" s="9"/>
      <c r="K29" s="44"/>
      <c r="L29" s="43"/>
      <c r="M29" s="43"/>
      <c r="N29" s="45"/>
    </row>
    <row r="30" spans="1:14" ht="16.5" customHeight="1" x14ac:dyDescent="0.25">
      <c r="A30" s="39" t="s">
        <v>13</v>
      </c>
      <c r="B30" s="109">
        <v>0</v>
      </c>
      <c r="C30" s="34"/>
      <c r="H30" s="6"/>
      <c r="I30" s="9"/>
      <c r="K30" s="44"/>
      <c r="L30" s="43"/>
      <c r="M30" s="43"/>
      <c r="N30" s="45"/>
    </row>
    <row r="31" spans="1:14" ht="16.5" customHeight="1" thickBot="1" x14ac:dyDescent="0.3">
      <c r="A31" s="40" t="s">
        <v>14</v>
      </c>
      <c r="B31" s="109">
        <v>0</v>
      </c>
      <c r="C31" s="35"/>
      <c r="D31" s="9"/>
      <c r="E31" s="9"/>
      <c r="K31" s="44"/>
      <c r="L31" s="43"/>
      <c r="M31" s="43"/>
      <c r="N31" s="45"/>
    </row>
    <row r="32" spans="1:14" ht="16.5" customHeight="1" x14ac:dyDescent="0.25">
      <c r="A32" s="41" t="s">
        <v>20</v>
      </c>
      <c r="B32" s="111">
        <f>SUM(B23:B31)</f>
        <v>32000</v>
      </c>
      <c r="C32" s="9"/>
      <c r="K32" s="10"/>
    </row>
    <row r="33" spans="1:12" x14ac:dyDescent="0.25">
      <c r="A33" s="7"/>
      <c r="B33" s="9"/>
      <c r="C33" s="9"/>
      <c r="K33" s="10"/>
    </row>
    <row r="34" spans="1:12" ht="18.75" x14ac:dyDescent="0.25">
      <c r="A34" s="32" t="s">
        <v>21</v>
      </c>
      <c r="B34" s="114"/>
      <c r="C34" s="9"/>
      <c r="K34" s="10"/>
    </row>
    <row r="35" spans="1:12" x14ac:dyDescent="0.25">
      <c r="A35" s="99" t="s">
        <v>69</v>
      </c>
      <c r="B35" s="115">
        <f>B32/B20</f>
        <v>73.73271889400921</v>
      </c>
      <c r="C35" s="9"/>
      <c r="K35" s="10"/>
    </row>
    <row r="36" spans="1:12" x14ac:dyDescent="0.25">
      <c r="A36" s="100" t="s">
        <v>22</v>
      </c>
      <c r="B36" s="116">
        <f>B35/30</f>
        <v>2.4577572964669736</v>
      </c>
      <c r="C36" s="9"/>
      <c r="K36" s="10"/>
    </row>
    <row r="37" spans="1:12" x14ac:dyDescent="0.25">
      <c r="A37" s="7"/>
      <c r="B37" s="9"/>
      <c r="C37" s="9"/>
      <c r="D37" s="44"/>
      <c r="E37" s="43"/>
      <c r="F37" s="43"/>
      <c r="G37" s="45"/>
      <c r="K37" s="10"/>
    </row>
    <row r="38" spans="1:12" x14ac:dyDescent="0.25">
      <c r="A38" s="7"/>
      <c r="B38" s="9"/>
      <c r="C38" s="9"/>
      <c r="D38" s="44"/>
      <c r="E38" s="43"/>
      <c r="F38" s="43"/>
      <c r="G38" s="45"/>
      <c r="K38" s="10"/>
    </row>
    <row r="39" spans="1:12" x14ac:dyDescent="0.25">
      <c r="A39" s="7"/>
      <c r="B39" s="9"/>
      <c r="C39" s="9"/>
      <c r="D39" s="44"/>
      <c r="E39" s="43"/>
      <c r="F39" s="43"/>
      <c r="G39" s="45"/>
      <c r="K39" s="10"/>
    </row>
    <row r="40" spans="1:12" ht="15.75" thickBot="1" x14ac:dyDescent="0.3">
      <c r="A40" s="68"/>
      <c r="B40" s="69"/>
      <c r="C40" s="69"/>
      <c r="D40" s="70"/>
      <c r="E40" s="70"/>
      <c r="F40" s="70"/>
      <c r="G40" s="70"/>
      <c r="H40" s="70"/>
      <c r="I40" s="70"/>
      <c r="J40" s="70"/>
      <c r="K40" s="70"/>
      <c r="L40" s="70"/>
    </row>
    <row r="41" spans="1:12" x14ac:dyDescent="0.25">
      <c r="A41" s="7"/>
      <c r="B41" s="9"/>
      <c r="C41" s="9"/>
    </row>
    <row r="42" spans="1:12" x14ac:dyDescent="0.25">
      <c r="A42" s="7"/>
      <c r="B42" s="9"/>
      <c r="C42" s="9"/>
      <c r="D42" s="44"/>
      <c r="E42" s="43"/>
      <c r="F42" s="43"/>
      <c r="G42" s="45"/>
      <c r="K42" s="10"/>
    </row>
    <row r="43" spans="1:12" x14ac:dyDescent="0.25">
      <c r="A43" s="7"/>
      <c r="B43" s="9"/>
      <c r="C43" s="9"/>
    </row>
    <row r="44" spans="1:12" ht="18.75" x14ac:dyDescent="0.3">
      <c r="A44" s="134" t="s">
        <v>70</v>
      </c>
      <c r="B44" s="133"/>
      <c r="C44" s="133"/>
      <c r="D44" s="133"/>
    </row>
    <row r="45" spans="1:12" ht="21" x14ac:dyDescent="0.35">
      <c r="A45" s="98"/>
      <c r="B45" s="42"/>
    </row>
    <row r="46" spans="1:12" ht="18.75" x14ac:dyDescent="0.25">
      <c r="A46" s="135" t="s">
        <v>50</v>
      </c>
      <c r="B46" s="9"/>
      <c r="C46" s="9"/>
      <c r="D46" s="135" t="s">
        <v>51</v>
      </c>
      <c r="E46" s="129"/>
      <c r="F46" s="43"/>
      <c r="G46" s="45"/>
      <c r="K46" s="10"/>
    </row>
    <row r="47" spans="1:12" x14ac:dyDescent="0.25">
      <c r="I47" s="4"/>
      <c r="J47" s="4"/>
      <c r="K47" s="4"/>
      <c r="L47" s="4"/>
    </row>
    <row r="48" spans="1:12" ht="19.5" thickBot="1" x14ac:dyDescent="0.3">
      <c r="A48" s="93" t="s">
        <v>18</v>
      </c>
      <c r="B48" s="121"/>
      <c r="D48" s="93" t="s">
        <v>18</v>
      </c>
      <c r="E48" s="93"/>
      <c r="F48" s="121"/>
      <c r="G48" s="96"/>
      <c r="H48" s="8" t="s">
        <v>50</v>
      </c>
      <c r="I48" s="8"/>
      <c r="L48" s="75"/>
    </row>
    <row r="49" spans="1:14" ht="16.5" customHeight="1" x14ac:dyDescent="0.25">
      <c r="A49" s="106" t="s">
        <v>17</v>
      </c>
      <c r="B49" s="117">
        <v>0</v>
      </c>
      <c r="D49" s="106" t="s">
        <v>17</v>
      </c>
      <c r="E49" s="106"/>
      <c r="F49" s="117">
        <v>0</v>
      </c>
      <c r="G49" s="97"/>
      <c r="H49" s="60" t="s">
        <v>71</v>
      </c>
      <c r="I49" s="61" t="s">
        <v>5</v>
      </c>
      <c r="J49" s="61" t="s">
        <v>6</v>
      </c>
      <c r="K49" s="62" t="s">
        <v>53</v>
      </c>
      <c r="L49" s="75"/>
    </row>
    <row r="50" spans="1:14" ht="16.5" customHeight="1" thickBot="1" x14ac:dyDescent="0.3">
      <c r="A50" s="107" t="s">
        <v>15</v>
      </c>
      <c r="B50" s="118">
        <v>0</v>
      </c>
      <c r="D50" s="107" t="s">
        <v>15</v>
      </c>
      <c r="E50" s="107"/>
      <c r="F50" s="118">
        <v>0</v>
      </c>
      <c r="G50" s="96"/>
      <c r="H50" s="49" t="e">
        <f>H51*0.75</f>
        <v>#DIV/0!</v>
      </c>
      <c r="I50" s="50" t="e">
        <f>H50*$B$49</f>
        <v>#DIV/0!</v>
      </c>
      <c r="J50" s="50" t="e">
        <f>H50*$B$50</f>
        <v>#DIV/0!</v>
      </c>
      <c r="K50" s="51" t="e">
        <f>$B$51*H50</f>
        <v>#DIV/0!</v>
      </c>
    </row>
    <row r="51" spans="1:14" ht="16.5" customHeight="1" x14ac:dyDescent="0.25">
      <c r="A51" s="105" t="s">
        <v>1</v>
      </c>
      <c r="B51" s="111">
        <f>B49-B50</f>
        <v>0</v>
      </c>
      <c r="D51" s="105" t="s">
        <v>1</v>
      </c>
      <c r="E51" s="105"/>
      <c r="F51" s="111">
        <f>F49-F50</f>
        <v>0</v>
      </c>
      <c r="H51" s="55" t="e">
        <f>B66</f>
        <v>#DIV/0!</v>
      </c>
      <c r="I51" s="56" t="e">
        <f>H51*$B$49</f>
        <v>#DIV/0!</v>
      </c>
      <c r="J51" s="56" t="e">
        <f>H51*$B$50</f>
        <v>#DIV/0!</v>
      </c>
      <c r="K51" s="57" t="e">
        <f>$B$51*H51</f>
        <v>#DIV/0!</v>
      </c>
    </row>
    <row r="52" spans="1:14" ht="18.75" customHeight="1" thickBot="1" x14ac:dyDescent="0.3">
      <c r="A52" s="33"/>
      <c r="B52" s="11"/>
      <c r="D52" s="33"/>
      <c r="F52" s="11"/>
      <c r="H52" s="52" t="e">
        <f>H51*1.25</f>
        <v>#DIV/0!</v>
      </c>
      <c r="I52" s="53" t="e">
        <f>H52*$B$49</f>
        <v>#DIV/0!</v>
      </c>
      <c r="J52" s="53" t="e">
        <f>H52*$B$50</f>
        <v>#DIV/0!</v>
      </c>
      <c r="K52" s="54" t="e">
        <f>$B$51*H52</f>
        <v>#DIV/0!</v>
      </c>
    </row>
    <row r="53" spans="1:14" ht="18.75" x14ac:dyDescent="0.25">
      <c r="A53" s="93" t="s">
        <v>23</v>
      </c>
      <c r="B53" s="122"/>
      <c r="C53" s="1"/>
      <c r="D53" s="93" t="s">
        <v>23</v>
      </c>
      <c r="E53" s="93"/>
      <c r="F53" s="122"/>
      <c r="H53" s="131" t="e">
        <f>K51</f>
        <v>#DIV/0!</v>
      </c>
      <c r="I53" s="131" t="e">
        <f>K51</f>
        <v>#DIV/0!</v>
      </c>
      <c r="J53" s="131" t="e">
        <f>K51</f>
        <v>#DIV/0!</v>
      </c>
      <c r="K53" s="124"/>
    </row>
    <row r="54" spans="1:14" ht="16.5" customHeight="1" x14ac:dyDescent="0.25">
      <c r="A54" s="101" t="s">
        <v>9</v>
      </c>
      <c r="B54" s="108">
        <v>0</v>
      </c>
      <c r="C54" s="34"/>
      <c r="D54" s="101" t="s">
        <v>9</v>
      </c>
      <c r="E54" s="99"/>
      <c r="F54" s="108">
        <v>0</v>
      </c>
      <c r="L54" s="48"/>
      <c r="M54" s="48"/>
      <c r="N54" s="125"/>
    </row>
    <row r="55" spans="1:14" ht="16.5" customHeight="1" thickBot="1" x14ac:dyDescent="0.3">
      <c r="A55" s="101" t="s">
        <v>52</v>
      </c>
      <c r="B55" s="108">
        <v>0</v>
      </c>
      <c r="C55" s="34"/>
      <c r="D55" s="101" t="s">
        <v>52</v>
      </c>
      <c r="E55" s="103"/>
      <c r="F55" s="108">
        <v>0</v>
      </c>
      <c r="H55" s="8" t="s">
        <v>51</v>
      </c>
      <c r="I55" s="8"/>
      <c r="L55" s="43"/>
      <c r="M55" s="43"/>
      <c r="N55" s="127"/>
    </row>
    <row r="56" spans="1:14" ht="16.5" customHeight="1" x14ac:dyDescent="0.25">
      <c r="A56" s="102" t="s">
        <v>10</v>
      </c>
      <c r="B56" s="108">
        <v>0</v>
      </c>
      <c r="C56" s="34"/>
      <c r="D56" s="102" t="s">
        <v>10</v>
      </c>
      <c r="E56" s="103"/>
      <c r="F56" s="108">
        <v>0</v>
      </c>
      <c r="H56" s="60" t="s">
        <v>71</v>
      </c>
      <c r="I56" s="61" t="s">
        <v>5</v>
      </c>
      <c r="J56" s="61" t="s">
        <v>6</v>
      </c>
      <c r="K56" s="62" t="s">
        <v>53</v>
      </c>
      <c r="L56" s="43"/>
      <c r="M56" s="43"/>
      <c r="N56" s="127"/>
    </row>
    <row r="57" spans="1:14" ht="16.5" customHeight="1" x14ac:dyDescent="0.25">
      <c r="A57" s="102" t="s">
        <v>0</v>
      </c>
      <c r="B57" s="108">
        <v>0</v>
      </c>
      <c r="C57" s="34"/>
      <c r="D57" s="102" t="s">
        <v>0</v>
      </c>
      <c r="E57" s="103"/>
      <c r="F57" s="108">
        <v>0</v>
      </c>
      <c r="H57" s="49" t="e">
        <f>H58*0.75</f>
        <v>#DIV/0!</v>
      </c>
      <c r="I57" s="50" t="e">
        <f>H57*$F$49</f>
        <v>#DIV/0!</v>
      </c>
      <c r="J57" s="50" t="e">
        <f>H57*$F$50</f>
        <v>#DIV/0!</v>
      </c>
      <c r="K57" s="51" t="e">
        <f>$F$51*H57</f>
        <v>#DIV/0!</v>
      </c>
      <c r="L57" s="43"/>
      <c r="M57" s="43"/>
      <c r="N57" s="127"/>
    </row>
    <row r="58" spans="1:14" ht="16.5" customHeight="1" x14ac:dyDescent="0.25">
      <c r="A58" s="102" t="s">
        <v>3</v>
      </c>
      <c r="B58" s="108">
        <v>0</v>
      </c>
      <c r="C58" s="34"/>
      <c r="D58" s="102" t="s">
        <v>3</v>
      </c>
      <c r="E58" s="103"/>
      <c r="F58" s="108">
        <v>0</v>
      </c>
      <c r="H58" s="55" t="e">
        <f>F66</f>
        <v>#DIV/0!</v>
      </c>
      <c r="I58" s="56" t="e">
        <f>H58*$F$49</f>
        <v>#DIV/0!</v>
      </c>
      <c r="J58" s="56" t="e">
        <f>H58*$F$50</f>
        <v>#DIV/0!</v>
      </c>
      <c r="K58" s="57" t="e">
        <f>$F$51*H58</f>
        <v>#DIV/0!</v>
      </c>
      <c r="L58" s="43"/>
      <c r="M58" s="43"/>
      <c r="N58" s="127"/>
    </row>
    <row r="59" spans="1:14" ht="16.5" customHeight="1" thickBot="1" x14ac:dyDescent="0.3">
      <c r="A59" s="102" t="s">
        <v>11</v>
      </c>
      <c r="B59" s="108">
        <v>0</v>
      </c>
      <c r="C59" s="34"/>
      <c r="D59" s="102" t="s">
        <v>11</v>
      </c>
      <c r="E59" s="103"/>
      <c r="F59" s="108">
        <v>0</v>
      </c>
      <c r="H59" s="52" t="e">
        <f>H58*1.25</f>
        <v>#DIV/0!</v>
      </c>
      <c r="I59" s="53" t="e">
        <f>H59*$F$49</f>
        <v>#DIV/0!</v>
      </c>
      <c r="J59" s="53" t="e">
        <f>H59*$F$50</f>
        <v>#DIV/0!</v>
      </c>
      <c r="K59" s="54" t="e">
        <f>$F$51*H59</f>
        <v>#DIV/0!</v>
      </c>
      <c r="L59" s="43"/>
      <c r="M59" s="43"/>
      <c r="N59" s="127"/>
    </row>
    <row r="60" spans="1:14" ht="16.5" customHeight="1" x14ac:dyDescent="0.25">
      <c r="A60" s="102" t="s">
        <v>12</v>
      </c>
      <c r="B60" s="108">
        <v>0</v>
      </c>
      <c r="C60" s="34"/>
      <c r="D60" s="102" t="s">
        <v>12</v>
      </c>
      <c r="E60" s="103"/>
      <c r="F60" s="108">
        <v>0</v>
      </c>
      <c r="H60" s="131" t="e">
        <f>K58</f>
        <v>#DIV/0!</v>
      </c>
      <c r="I60" s="132" t="e">
        <f>K58</f>
        <v>#DIV/0!</v>
      </c>
      <c r="J60" s="131" t="e">
        <f>K58</f>
        <v>#DIV/0!</v>
      </c>
      <c r="K60" s="126"/>
      <c r="L60" s="43"/>
      <c r="M60" s="43"/>
      <c r="N60" s="127"/>
    </row>
    <row r="61" spans="1:14" ht="16.5" customHeight="1" x14ac:dyDescent="0.25">
      <c r="A61" s="103" t="s">
        <v>13</v>
      </c>
      <c r="B61" s="108">
        <v>0</v>
      </c>
      <c r="C61" s="34"/>
      <c r="D61" s="103" t="s">
        <v>13</v>
      </c>
      <c r="E61" s="103"/>
      <c r="F61" s="108">
        <v>0</v>
      </c>
      <c r="I61" s="128"/>
      <c r="J61" s="9"/>
      <c r="K61" s="126"/>
      <c r="L61" s="43"/>
      <c r="M61" s="43"/>
      <c r="N61" s="127"/>
    </row>
    <row r="62" spans="1:14" ht="16.5" customHeight="1" thickBot="1" x14ac:dyDescent="0.3">
      <c r="A62" s="104" t="s">
        <v>14</v>
      </c>
      <c r="B62" s="108">
        <v>0</v>
      </c>
      <c r="C62" s="35"/>
      <c r="D62" s="104" t="s">
        <v>14</v>
      </c>
      <c r="E62" s="104"/>
      <c r="F62" s="108">
        <v>0</v>
      </c>
      <c r="I62" s="9"/>
      <c r="K62" s="126"/>
      <c r="L62" s="43"/>
      <c r="M62" s="43"/>
      <c r="N62" s="127"/>
    </row>
    <row r="63" spans="1:14" ht="16.5" customHeight="1" x14ac:dyDescent="0.25">
      <c r="A63" s="105" t="s">
        <v>20</v>
      </c>
      <c r="B63" s="111">
        <f>SUM(B54:B62)</f>
        <v>0</v>
      </c>
      <c r="C63" s="9"/>
      <c r="D63" s="105" t="s">
        <v>20</v>
      </c>
      <c r="E63" s="105"/>
      <c r="F63" s="111">
        <f>SUM(F54:F62)</f>
        <v>0</v>
      </c>
      <c r="I63" s="9"/>
      <c r="K63" s="10"/>
    </row>
    <row r="64" spans="1:14" x14ac:dyDescent="0.25">
      <c r="A64" s="7"/>
      <c r="B64" s="9"/>
      <c r="C64" s="9"/>
      <c r="D64" s="7"/>
      <c r="F64" s="9"/>
      <c r="K64" s="10"/>
    </row>
    <row r="65" spans="1:11" ht="18.75" x14ac:dyDescent="0.25">
      <c r="A65" s="93" t="s">
        <v>21</v>
      </c>
      <c r="B65" s="122"/>
      <c r="C65" s="9"/>
      <c r="D65" s="93" t="s">
        <v>21</v>
      </c>
      <c r="E65" s="93"/>
      <c r="F65" s="122"/>
      <c r="K65" s="10"/>
    </row>
    <row r="66" spans="1:11" x14ac:dyDescent="0.25">
      <c r="A66" s="99" t="s">
        <v>57</v>
      </c>
      <c r="B66" s="123" t="e">
        <f>B63/B51</f>
        <v>#DIV/0!</v>
      </c>
      <c r="C66" s="9"/>
      <c r="D66" s="99" t="s">
        <v>57</v>
      </c>
      <c r="E66" s="99"/>
      <c r="F66" s="123" t="e">
        <f>F63/F51</f>
        <v>#DIV/0!</v>
      </c>
      <c r="K66" s="10"/>
    </row>
    <row r="67" spans="1:11" x14ac:dyDescent="0.25">
      <c r="A67" s="100" t="s">
        <v>22</v>
      </c>
      <c r="B67" s="116" t="e">
        <f>B66/30</f>
        <v>#DIV/0!</v>
      </c>
      <c r="C67" s="9"/>
      <c r="D67" s="100" t="s">
        <v>22</v>
      </c>
      <c r="E67" s="100"/>
      <c r="F67" s="116" t="e">
        <f>F66/30</f>
        <v>#DIV/0!</v>
      </c>
      <c r="K67" s="10"/>
    </row>
    <row r="68" spans="1:11" x14ac:dyDescent="0.25">
      <c r="A68" s="7"/>
      <c r="B68" s="9"/>
      <c r="C68" s="9"/>
      <c r="K68" s="10"/>
    </row>
    <row r="69" spans="1:11" x14ac:dyDescent="0.25">
      <c r="A69" s="7"/>
      <c r="B69" s="9"/>
      <c r="C69" s="9"/>
      <c r="K69" s="10"/>
    </row>
    <row r="70" spans="1:11" x14ac:dyDescent="0.25">
      <c r="A70" s="7"/>
      <c r="B70" s="9"/>
      <c r="C70" s="9"/>
      <c r="K70" s="10"/>
    </row>
    <row r="77" spans="1:11" x14ac:dyDescent="0.25">
      <c r="D77" s="95"/>
      <c r="E77" s="95"/>
      <c r="F77" s="95"/>
      <c r="G77" s="95"/>
    </row>
    <row r="78" spans="1:11" x14ac:dyDescent="0.25">
      <c r="D78" s="95"/>
      <c r="E78" s="95"/>
      <c r="F78" s="95"/>
      <c r="G78" s="95"/>
    </row>
    <row r="79" spans="1:11" x14ac:dyDescent="0.25">
      <c r="D79" s="95"/>
      <c r="E79" s="95"/>
      <c r="F79" s="95"/>
      <c r="G79" s="95"/>
    </row>
    <row r="80" spans="1:11" x14ac:dyDescent="0.25">
      <c r="H80" s="6"/>
    </row>
    <row r="81" spans="4:8" x14ac:dyDescent="0.25">
      <c r="H81" s="6"/>
    </row>
    <row r="82" spans="4:8" x14ac:dyDescent="0.25">
      <c r="D82" s="9"/>
      <c r="E82" s="9"/>
    </row>
    <row r="88" spans="4:8" x14ac:dyDescent="0.25">
      <c r="D88" s="44"/>
      <c r="E88" s="43"/>
      <c r="F88" s="43"/>
      <c r="G88" s="45"/>
    </row>
  </sheetData>
  <phoneticPr fontId="39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Presentación</vt:lpstr>
      <vt:lpstr>Ejemplo</vt:lpstr>
      <vt:lpstr>Plantilla cálculos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Romero</dc:creator>
  <cp:lastModifiedBy>DELL</cp:lastModifiedBy>
  <dcterms:created xsi:type="dcterms:W3CDTF">2021-02-04T18:57:35Z</dcterms:created>
  <dcterms:modified xsi:type="dcterms:W3CDTF">2024-08-13T01:54:58Z</dcterms:modified>
</cp:coreProperties>
</file>