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Romero\Desktop\Proyectos\MI MARCA\"/>
    </mc:Choice>
  </mc:AlternateContent>
  <bookViews>
    <workbookView xWindow="0" yWindow="0" windowWidth="20490" windowHeight="7650" activeTab="1"/>
  </bookViews>
  <sheets>
    <sheet name="Presentación" sheetId="4" r:id="rId1"/>
    <sheet name="Ejemplo" sheetId="1" r:id="rId2"/>
    <sheet name="Plantilla" sheetId="5" r:id="rId3"/>
  </sheets>
  <definedNames>
    <definedName name="_xlcn.WorksheetConnection_Tabla101" hidden="1">Tabla10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0" name="Tabla10" connection="WorksheetConnection_Tabla10"/>
        </x15:modelTables>
      </x15:dataModel>
    </ext>
  </extLst>
</workbook>
</file>

<file path=xl/calcChain.xml><?xml version="1.0" encoding="utf-8"?>
<calcChain xmlns="http://schemas.openxmlformats.org/spreadsheetml/2006/main">
  <c r="H10" i="1" l="1"/>
  <c r="B68" i="5" l="1"/>
  <c r="A68" i="5"/>
  <c r="B67" i="5"/>
  <c r="A67" i="5"/>
  <c r="B66" i="5"/>
  <c r="A66" i="5"/>
  <c r="B65" i="5"/>
  <c r="A65" i="5"/>
  <c r="B64" i="5"/>
  <c r="A64" i="5"/>
  <c r="B48" i="5"/>
  <c r="E45" i="5" s="1"/>
  <c r="A48" i="5"/>
  <c r="B47" i="5"/>
  <c r="A47" i="5"/>
  <c r="B46" i="5"/>
  <c r="A46" i="5"/>
  <c r="B45" i="5"/>
  <c r="A45" i="5"/>
  <c r="B44" i="5"/>
  <c r="E46" i="5" s="1"/>
  <c r="A44" i="5"/>
  <c r="B23" i="5"/>
  <c r="D22" i="5"/>
  <c r="C22" i="5"/>
  <c r="E22" i="5" s="1"/>
  <c r="A22" i="5"/>
  <c r="D21" i="5"/>
  <c r="C21" i="5"/>
  <c r="E21" i="5" s="1"/>
  <c r="A21" i="5"/>
  <c r="D20" i="5"/>
  <c r="C20" i="5"/>
  <c r="E20" i="5" s="1"/>
  <c r="A20" i="5"/>
  <c r="D19" i="5"/>
  <c r="C19" i="5"/>
  <c r="E19" i="5" s="1"/>
  <c r="A19" i="5"/>
  <c r="D18" i="5"/>
  <c r="C18" i="5"/>
  <c r="A18" i="5"/>
  <c r="H11" i="5"/>
  <c r="L10" i="5"/>
  <c r="K10" i="5"/>
  <c r="J10" i="5"/>
  <c r="L9" i="5"/>
  <c r="K9" i="5"/>
  <c r="J9" i="5"/>
  <c r="L8" i="5"/>
  <c r="K8" i="5"/>
  <c r="J8" i="5"/>
  <c r="L7" i="5"/>
  <c r="K7" i="5"/>
  <c r="J7" i="5"/>
  <c r="L6" i="5"/>
  <c r="K6" i="5"/>
  <c r="J6" i="5"/>
  <c r="E44" i="5" l="1"/>
  <c r="C66" i="5"/>
  <c r="C67" i="5"/>
  <c r="B26" i="5"/>
  <c r="C23" i="5"/>
  <c r="D23" i="5"/>
  <c r="E18" i="5"/>
  <c r="E23" i="5" s="1"/>
  <c r="C65" i="5"/>
  <c r="C69" i="5" s="1"/>
  <c r="F64" i="5" s="1"/>
  <c r="F65" i="5" s="1"/>
  <c r="L11" i="5" s="1"/>
  <c r="C68" i="5"/>
  <c r="E48" i="5"/>
  <c r="E50" i="5" s="1"/>
  <c r="K11" i="5" s="1"/>
  <c r="A64" i="1"/>
  <c r="B64" i="1"/>
  <c r="C64" i="1" s="1"/>
  <c r="A65" i="1"/>
  <c r="B65" i="1"/>
  <c r="A66" i="1"/>
  <c r="B66" i="1"/>
  <c r="A67" i="1"/>
  <c r="B67" i="1"/>
  <c r="B63" i="1"/>
  <c r="A63" i="1"/>
  <c r="B29" i="5" l="1"/>
  <c r="B28" i="5" s="1"/>
  <c r="E30" i="5"/>
  <c r="E27" i="5"/>
  <c r="J11" i="5" s="1"/>
  <c r="C67" i="1"/>
  <c r="C66" i="1"/>
  <c r="C65" i="1"/>
  <c r="C68" i="1" l="1"/>
  <c r="F63" i="1" s="1"/>
  <c r="F64" i="1" s="1"/>
  <c r="L10" i="1" s="1"/>
  <c r="A44" i="1"/>
  <c r="B44" i="1"/>
  <c r="A45" i="1"/>
  <c r="B45" i="1"/>
  <c r="A46" i="1"/>
  <c r="B46" i="1"/>
  <c r="A47" i="1"/>
  <c r="B47" i="1"/>
  <c r="E44" i="1" s="1"/>
  <c r="B43" i="1"/>
  <c r="E45" i="1" s="1"/>
  <c r="A43" i="1"/>
  <c r="L6" i="1"/>
  <c r="L7" i="1"/>
  <c r="L8" i="1"/>
  <c r="L9" i="1"/>
  <c r="L5" i="1"/>
  <c r="J6" i="1"/>
  <c r="K6" i="1"/>
  <c r="J7" i="1"/>
  <c r="K7" i="1"/>
  <c r="J8" i="1"/>
  <c r="K8" i="1"/>
  <c r="J9" i="1"/>
  <c r="K9" i="1"/>
  <c r="K5" i="1"/>
  <c r="J5" i="1"/>
  <c r="C18" i="1"/>
  <c r="C19" i="1"/>
  <c r="C20" i="1"/>
  <c r="C21" i="1"/>
  <c r="C17" i="1"/>
  <c r="A18" i="1"/>
  <c r="A19" i="1"/>
  <c r="A20" i="1"/>
  <c r="A21" i="1"/>
  <c r="A17" i="1"/>
  <c r="B25" i="1" l="1"/>
  <c r="E43" i="1"/>
  <c r="E47" i="1" s="1"/>
  <c r="B22" i="1"/>
  <c r="C22" i="1"/>
  <c r="D18" i="1"/>
  <c r="E18" i="1"/>
  <c r="D19" i="1"/>
  <c r="E19" i="1"/>
  <c r="D20" i="1"/>
  <c r="E20" i="1"/>
  <c r="D21" i="1"/>
  <c r="E21" i="1"/>
  <c r="E49" i="1" l="1"/>
  <c r="K10" i="1" s="1"/>
  <c r="E17" i="1"/>
  <c r="D17" i="1"/>
  <c r="E22" i="1" l="1"/>
  <c r="D22" i="1"/>
  <c r="B28" i="1" l="1"/>
  <c r="B27" i="1" s="1"/>
  <c r="E26" i="1" s="1"/>
  <c r="J10" i="1" l="1"/>
  <c r="E29" i="1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Tabla10" type="102" refreshedVersion="6" minRefreshableVersion="5">
    <extLst>
      <ext xmlns:x15="http://schemas.microsoft.com/office/spreadsheetml/2010/11/main" uri="{DE250136-89BD-433C-8126-D09CA5730AF9}">
        <x15:connection id="Tabla10">
          <x15:rangePr sourceName="_xlcn.WorksheetConnection_Tabla101"/>
        </x15:connection>
      </ext>
    </extLst>
  </connection>
</connections>
</file>

<file path=xl/sharedStrings.xml><?xml version="1.0" encoding="utf-8"?>
<sst xmlns="http://schemas.openxmlformats.org/spreadsheetml/2006/main" count="85" uniqueCount="36">
  <si>
    <t>X^2</t>
  </si>
  <si>
    <t>(X)(Y)</t>
  </si>
  <si>
    <t>MESES (X)</t>
  </si>
  <si>
    <t>VENTAS (Y)</t>
  </si>
  <si>
    <t>Ventas estimadas</t>
  </si>
  <si>
    <t>Ejemplo</t>
  </si>
  <si>
    <t>Pronostica tus Ventas</t>
  </si>
  <si>
    <t>MÍNIMOS CUADRADOS</t>
  </si>
  <si>
    <t>TENDENCIAS</t>
  </si>
  <si>
    <t>-</t>
  </si>
  <si>
    <t>VENTAS</t>
  </si>
  <si>
    <t>Los datos que debes modificar a la derecha son:</t>
  </si>
  <si>
    <t>Xu</t>
  </si>
  <si>
    <t>Xo</t>
  </si>
  <si>
    <t>Tasa de crecimiento promedio</t>
  </si>
  <si>
    <t>TENDENCIA MES 6</t>
  </si>
  <si>
    <t>Períodos</t>
  </si>
  <si>
    <t>Factor A</t>
  </si>
  <si>
    <t>Factor B</t>
  </si>
  <si>
    <t>MES A PRONOSTICAR</t>
  </si>
  <si>
    <t xml:space="preserve">     "Período" (color amarillo), tus 5 meses (o semanas) más recientes de ventas.</t>
  </si>
  <si>
    <t>PERÍODO</t>
  </si>
  <si>
    <t xml:space="preserve">     "Ventas" (color azul), son las ventas que tuviste en ese mes (o semana).</t>
  </si>
  <si>
    <t>INCREMENTOS PORCENTUALES</t>
  </si>
  <si>
    <t>TENDENCIAS (TASA DE CRECIMIENTO PORCENTUAL)</t>
  </si>
  <si>
    <t>INCREMENTO</t>
  </si>
  <si>
    <t>Promedio</t>
  </si>
  <si>
    <t>Pronóstico noviembre</t>
  </si>
  <si>
    <t>Ventas de referencia</t>
  </si>
  <si>
    <t>Plantilla para tus datos</t>
  </si>
  <si>
    <t>siguiente mes</t>
  </si>
  <si>
    <t>en 2 meses</t>
  </si>
  <si>
    <t>Para reforzar el conocimiento, te invito a sustituir los cuadros color negro (ubicados en las fórmulas) por el valor</t>
  </si>
  <si>
    <t>que le corresponde de acuerdo a tus ventas. Practicarlo agilizará tu velocidad (y cerebro) para próximos pronósticos.</t>
  </si>
  <si>
    <t>(marzo)</t>
  </si>
  <si>
    <t>(abril)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</si>
</sst>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mmmm\-yy"/>
    <numFmt numFmtId="165" formatCode="[$$-80A]#,##0"/>
    <numFmt numFmtId="166" formatCode="#,##0.000000000"/>
    <numFmt numFmtId="167" formatCode="#,##0.000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6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i/>
      <sz val="14"/>
      <color theme="3"/>
      <name val="Gill Sans MT"/>
      <family val="2"/>
    </font>
    <font>
      <i/>
      <sz val="11"/>
      <color theme="1" tint="0.249977111117893"/>
      <name val="Calibri"/>
      <family val="2"/>
      <scheme val="minor"/>
    </font>
    <font>
      <b/>
      <sz val="22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1" tint="0.34998626667073579"/>
      </left>
      <right style="medium">
        <color theme="1" tint="0.14996795556505021"/>
      </right>
      <top style="medium">
        <color theme="1" tint="0.14996795556505021"/>
      </top>
      <bottom/>
      <diagonal/>
    </border>
    <border>
      <left style="thin">
        <color theme="1" tint="0.34998626667073579"/>
      </left>
      <right style="medium">
        <color theme="1" tint="0.14996795556505021"/>
      </right>
      <top/>
      <bottom/>
      <diagonal/>
    </border>
    <border>
      <left style="thin">
        <color theme="1" tint="0.34998626667073579"/>
      </left>
      <right style="medium">
        <color theme="1" tint="0.14996795556505021"/>
      </right>
      <top/>
      <bottom style="medium">
        <color theme="1" tint="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14996795556505021"/>
      </bottom>
      <diagonal/>
    </border>
    <border>
      <left style="medium">
        <color theme="1" tint="0.14993743705557422"/>
      </left>
      <right style="thin">
        <color theme="1" tint="0.34998626667073579"/>
      </right>
      <top style="medium">
        <color theme="1" tint="0.14996795556505021"/>
      </top>
      <bottom/>
      <diagonal/>
    </border>
    <border>
      <left style="medium">
        <color theme="1" tint="0.14993743705557422"/>
      </left>
      <right style="thin">
        <color theme="1" tint="0.34998626667073579"/>
      </right>
      <top/>
      <bottom/>
      <diagonal/>
    </border>
    <border>
      <left style="medium">
        <color theme="1" tint="0.14993743705557422"/>
      </left>
      <right style="thin">
        <color theme="1" tint="0.34998626667073579"/>
      </right>
      <top/>
      <bottom style="medium">
        <color theme="1" tint="0.1499679555650502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thin">
        <color theme="1" tint="0.14996795556505021"/>
      </bottom>
      <diagonal/>
    </border>
    <border>
      <left/>
      <right/>
      <top style="medium">
        <color theme="1" tint="0.14996795556505021"/>
      </top>
      <bottom/>
      <diagonal/>
    </border>
    <border>
      <left style="medium">
        <color theme="1" tint="0.14996795556505021"/>
      </left>
      <right style="thin">
        <color theme="1" tint="0.14993743705557422"/>
      </right>
      <top style="medium">
        <color theme="1" tint="0.14996795556505021"/>
      </top>
      <bottom style="medium">
        <color theme="1" tint="0.14993743705557422"/>
      </bottom>
      <diagonal/>
    </border>
    <border>
      <left style="thin">
        <color theme="1" tint="0.14993743705557422"/>
      </left>
      <right style="medium">
        <color theme="1" tint="4.9989318521683403E-2"/>
      </right>
      <top style="medium">
        <color theme="1" tint="0.14996795556505021"/>
      </top>
      <bottom style="medium">
        <color theme="1" tint="0.14993743705557422"/>
      </bottom>
      <diagonal/>
    </border>
    <border>
      <left/>
      <right style="thin">
        <color theme="1" tint="0.14993743705557422"/>
      </right>
      <top style="medium">
        <color theme="1" tint="0.14996795556505021"/>
      </top>
      <bottom style="medium">
        <color theme="1" tint="0.14993743705557422"/>
      </bottom>
      <diagonal/>
    </border>
    <border>
      <left style="thin">
        <color theme="1" tint="0.14993743705557422"/>
      </left>
      <right style="thin">
        <color theme="1" tint="0.14993743705557422"/>
      </right>
      <top style="medium">
        <color theme="1" tint="0.14996795556505021"/>
      </top>
      <bottom style="medium">
        <color theme="1" tint="0.14993743705557422"/>
      </bottom>
      <diagonal/>
    </border>
    <border>
      <left/>
      <right/>
      <top style="medium">
        <color theme="1" tint="0.14993743705557422"/>
      </top>
      <bottom/>
      <diagonal/>
    </border>
    <border>
      <left style="medium">
        <color theme="1" tint="0.14993743705557422"/>
      </left>
      <right style="thin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thin">
        <color theme="1" tint="0.14990691854609822"/>
      </left>
      <right style="thin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thin">
        <color theme="1" tint="0.14990691854609822"/>
      </left>
      <right style="medium">
        <color theme="1" tint="4.9989318521683403E-2"/>
      </right>
      <top style="medium">
        <color theme="1" tint="0.14993743705557422"/>
      </top>
      <bottom style="medium">
        <color theme="1" tint="0.14996795556505021"/>
      </bottom>
      <diagonal/>
    </border>
    <border>
      <left style="medium">
        <color theme="1" tint="0.14996795556505021"/>
      </left>
      <right/>
      <top style="thin">
        <color theme="1" tint="0.14996795556505021"/>
      </top>
      <bottom/>
      <diagonal/>
    </border>
    <border>
      <left style="medium">
        <color theme="1" tint="0.14996795556505021"/>
      </left>
      <right/>
      <top/>
      <bottom/>
      <diagonal/>
    </border>
    <border>
      <left style="thin">
        <color theme="1" tint="0.14993743705557422"/>
      </left>
      <right style="medium">
        <color theme="1" tint="0.14993743705557422"/>
      </right>
      <top style="medium">
        <color theme="1" tint="0.14996795556505021"/>
      </top>
      <bottom/>
      <diagonal/>
    </border>
    <border>
      <left style="thin">
        <color theme="1" tint="0.14993743705557422"/>
      </left>
      <right style="medium">
        <color theme="1" tint="0.14993743705557422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1" tint="0.14996795556505021"/>
      </left>
      <right/>
      <top style="thin">
        <color indexed="64"/>
      </top>
      <bottom/>
      <diagonal/>
    </border>
    <border>
      <left style="thin">
        <color theme="1" tint="0.14993743705557422"/>
      </left>
      <right style="medium">
        <color theme="1" tint="0.14993743705557422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164" fontId="4" fillId="2" borderId="4" xfId="0" applyNumberFormat="1" applyFont="1" applyFill="1" applyBorder="1"/>
    <xf numFmtId="0" fontId="4" fillId="2" borderId="4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0" fillId="2" borderId="0" xfId="0" applyFont="1" applyFill="1"/>
    <xf numFmtId="17" fontId="0" fillId="2" borderId="0" xfId="0" applyNumberFormat="1" applyFill="1"/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/>
    <xf numFmtId="0" fontId="9" fillId="2" borderId="0" xfId="0" applyFont="1" applyFill="1"/>
    <xf numFmtId="164" fontId="4" fillId="4" borderId="3" xfId="0" applyNumberFormat="1" applyFont="1" applyFill="1" applyBorder="1"/>
    <xf numFmtId="0" fontId="10" fillId="2" borderId="0" xfId="0" applyFont="1" applyFill="1"/>
    <xf numFmtId="0" fontId="11" fillId="9" borderId="0" xfId="0" applyFont="1" applyFill="1" applyAlignment="1">
      <alignment vertical="center"/>
    </xf>
    <xf numFmtId="0" fontId="8" fillId="9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0" fontId="9" fillId="4" borderId="0" xfId="0" applyFont="1" applyFill="1"/>
    <xf numFmtId="0" fontId="0" fillId="4" borderId="0" xfId="0" applyFill="1"/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5" borderId="5" xfId="0" applyFont="1" applyFill="1" applyBorder="1"/>
    <xf numFmtId="0" fontId="14" fillId="2" borderId="0" xfId="0" applyFont="1" applyFill="1"/>
    <xf numFmtId="0" fontId="13" fillId="2" borderId="0" xfId="0" applyFont="1" applyFill="1"/>
    <xf numFmtId="0" fontId="12" fillId="2" borderId="0" xfId="0" applyFont="1" applyFill="1"/>
    <xf numFmtId="0" fontId="13" fillId="10" borderId="0" xfId="0" applyFont="1" applyFill="1"/>
    <xf numFmtId="0" fontId="12" fillId="10" borderId="0" xfId="0" applyFont="1" applyFill="1"/>
    <xf numFmtId="0" fontId="0" fillId="10" borderId="0" xfId="0" applyFill="1"/>
    <xf numFmtId="0" fontId="6" fillId="5" borderId="1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center"/>
    </xf>
    <xf numFmtId="0" fontId="16" fillId="11" borderId="0" xfId="0" applyFont="1" applyFill="1"/>
    <xf numFmtId="0" fontId="15" fillId="11" borderId="0" xfId="0" applyFont="1" applyFill="1" applyAlignment="1">
      <alignment vertical="center"/>
    </xf>
    <xf numFmtId="0" fontId="1" fillId="5" borderId="13" xfId="0" applyFont="1" applyFill="1" applyBorder="1"/>
    <xf numFmtId="0" fontId="1" fillId="5" borderId="11" xfId="0" applyFont="1" applyFill="1" applyBorder="1"/>
    <xf numFmtId="0" fontId="1" fillId="2" borderId="6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0" fontId="1" fillId="5" borderId="15" xfId="0" applyFont="1" applyFill="1" applyBorder="1"/>
    <xf numFmtId="0" fontId="1" fillId="2" borderId="12" xfId="0" applyFont="1" applyFill="1" applyBorder="1" applyAlignment="1">
      <alignment horizontal="center"/>
    </xf>
    <xf numFmtId="165" fontId="1" fillId="2" borderId="12" xfId="0" applyNumberFormat="1" applyFont="1" applyFill="1" applyBorder="1" applyAlignment="1">
      <alignment horizontal="center"/>
    </xf>
    <xf numFmtId="0" fontId="0" fillId="12" borderId="0" xfId="0" applyFill="1"/>
    <xf numFmtId="165" fontId="1" fillId="2" borderId="7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0" fontId="13" fillId="12" borderId="0" xfId="0" applyFont="1" applyFill="1"/>
    <xf numFmtId="0" fontId="12" fillId="12" borderId="0" xfId="0" applyFont="1" applyFill="1"/>
    <xf numFmtId="0" fontId="5" fillId="11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center"/>
    </xf>
    <xf numFmtId="0" fontId="1" fillId="11" borderId="9" xfId="0" applyFont="1" applyFill="1" applyBorder="1"/>
    <xf numFmtId="0" fontId="1" fillId="11" borderId="5" xfId="0" applyFont="1" applyFill="1" applyBorder="1"/>
    <xf numFmtId="0" fontId="1" fillId="11" borderId="11" xfId="0" applyFont="1" applyFill="1" applyBorder="1"/>
    <xf numFmtId="0" fontId="1" fillId="11" borderId="6" xfId="0" applyFont="1" applyFill="1" applyBorder="1" applyAlignment="1">
      <alignment horizontal="center"/>
    </xf>
    <xf numFmtId="0" fontId="15" fillId="5" borderId="0" xfId="0" applyFont="1" applyFill="1" applyAlignment="1">
      <alignment vertical="center"/>
    </xf>
    <xf numFmtId="0" fontId="16" fillId="5" borderId="0" xfId="0" applyFont="1" applyFill="1"/>
    <xf numFmtId="0" fontId="0" fillId="5" borderId="0" xfId="0" applyFill="1"/>
    <xf numFmtId="0" fontId="19" fillId="13" borderId="0" xfId="0" applyFont="1" applyFill="1" applyAlignment="1">
      <alignment vertical="center"/>
    </xf>
    <xf numFmtId="0" fontId="20" fillId="13" borderId="0" xfId="0" applyFont="1" applyFill="1"/>
    <xf numFmtId="0" fontId="18" fillId="13" borderId="0" xfId="0" applyFont="1" applyFill="1"/>
    <xf numFmtId="0" fontId="0" fillId="2" borderId="0" xfId="0" applyFill="1" applyBorder="1"/>
    <xf numFmtId="0" fontId="17" fillId="2" borderId="0" xfId="0" applyFont="1" applyFill="1" applyBorder="1" applyAlignment="1">
      <alignment horizontal="center"/>
    </xf>
    <xf numFmtId="3" fontId="4" fillId="2" borderId="0" xfId="1" applyNumberFormat="1" applyFont="1" applyFill="1" applyBorder="1" applyAlignment="1">
      <alignment horizontal="center"/>
    </xf>
    <xf numFmtId="167" fontId="1" fillId="2" borderId="6" xfId="0" applyNumberFormat="1" applyFont="1" applyFill="1" applyBorder="1" applyAlignment="1">
      <alignment horizontal="center"/>
    </xf>
    <xf numFmtId="167" fontId="21" fillId="2" borderId="16" xfId="0" applyNumberFormat="1" applyFont="1" applyFill="1" applyBorder="1" applyAlignment="1">
      <alignment horizontal="center"/>
    </xf>
    <xf numFmtId="166" fontId="4" fillId="2" borderId="17" xfId="1" applyNumberFormat="1" applyFont="1" applyFill="1" applyBorder="1" applyAlignment="1">
      <alignment horizontal="center"/>
    </xf>
    <xf numFmtId="167" fontId="4" fillId="2" borderId="3" xfId="1" applyNumberFormat="1" applyFont="1" applyFill="1" applyBorder="1" applyAlignment="1">
      <alignment horizontal="center"/>
    </xf>
    <xf numFmtId="167" fontId="4" fillId="2" borderId="18" xfId="1" applyNumberFormat="1" applyFont="1" applyFill="1" applyBorder="1" applyAlignment="1">
      <alignment horizontal="center"/>
    </xf>
    <xf numFmtId="0" fontId="17" fillId="13" borderId="12" xfId="0" applyFont="1" applyFill="1" applyBorder="1" applyAlignment="1">
      <alignment horizontal="left"/>
    </xf>
    <xf numFmtId="0" fontId="17" fillId="13" borderId="19" xfId="0" applyFont="1" applyFill="1" applyBorder="1" applyAlignment="1">
      <alignment horizontal="center"/>
    </xf>
    <xf numFmtId="0" fontId="1" fillId="2" borderId="0" xfId="0" applyFont="1" applyFill="1" applyBorder="1"/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7" fillId="13" borderId="5" xfId="0" applyFont="1" applyFill="1" applyBorder="1"/>
    <xf numFmtId="0" fontId="17" fillId="13" borderId="15" xfId="0" applyFont="1" applyFill="1" applyBorder="1"/>
    <xf numFmtId="0" fontId="18" fillId="2" borderId="0" xfId="0" applyFont="1" applyFill="1"/>
    <xf numFmtId="0" fontId="17" fillId="2" borderId="0" xfId="0" applyFont="1" applyFill="1"/>
    <xf numFmtId="17" fontId="17" fillId="14" borderId="30" xfId="0" applyNumberFormat="1" applyFont="1" applyFill="1" applyBorder="1" applyAlignment="1">
      <alignment vertical="center"/>
    </xf>
    <xf numFmtId="0" fontId="18" fillId="14" borderId="31" xfId="0" applyFont="1" applyFill="1" applyBorder="1" applyAlignment="1">
      <alignment vertical="center"/>
    </xf>
    <xf numFmtId="17" fontId="0" fillId="2" borderId="37" xfId="0" applyNumberForma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/>
    </xf>
    <xf numFmtId="17" fontId="0" fillId="7" borderId="27" xfId="0" applyNumberFormat="1" applyFill="1" applyBorder="1" applyAlignment="1">
      <alignment horizontal="center" vertical="center"/>
    </xf>
    <xf numFmtId="165" fontId="0" fillId="6" borderId="32" xfId="0" applyNumberFormat="1" applyFill="1" applyBorder="1" applyAlignment="1">
      <alignment horizontal="center" vertical="center"/>
    </xf>
    <xf numFmtId="165" fontId="0" fillId="2" borderId="27" xfId="0" applyNumberFormat="1" applyFill="1" applyBorder="1" applyAlignment="1">
      <alignment horizontal="center" vertical="center"/>
    </xf>
    <xf numFmtId="165" fontId="0" fillId="2" borderId="24" xfId="0" applyNumberFormat="1" applyFill="1" applyBorder="1" applyAlignment="1">
      <alignment horizontal="center" vertical="center"/>
    </xf>
    <xf numFmtId="165" fontId="0" fillId="2" borderId="21" xfId="0" applyNumberFormat="1" applyFill="1" applyBorder="1" applyAlignment="1">
      <alignment horizontal="center" vertical="center"/>
    </xf>
    <xf numFmtId="17" fontId="0" fillId="7" borderId="28" xfId="0" applyNumberFormat="1" applyFill="1" applyBorder="1" applyAlignment="1">
      <alignment horizontal="center" vertical="center"/>
    </xf>
    <xf numFmtId="165" fontId="0" fillId="6" borderId="0" xfId="0" applyNumberFormat="1" applyFill="1" applyBorder="1" applyAlignment="1">
      <alignment horizontal="center" vertical="center"/>
    </xf>
    <xf numFmtId="165" fontId="0" fillId="2" borderId="28" xfId="0" applyNumberFormat="1" applyFill="1" applyBorder="1" applyAlignment="1">
      <alignment horizontal="center" vertical="center"/>
    </xf>
    <xf numFmtId="165" fontId="0" fillId="2" borderId="25" xfId="0" applyNumberFormat="1" applyFill="1" applyBorder="1" applyAlignment="1">
      <alignment horizontal="center" vertical="center"/>
    </xf>
    <xf numFmtId="165" fontId="0" fillId="2" borderId="22" xfId="0" applyNumberFormat="1" applyFill="1" applyBorder="1" applyAlignment="1">
      <alignment horizontal="center" vertical="center"/>
    </xf>
    <xf numFmtId="17" fontId="0" fillId="7" borderId="29" xfId="0" applyNumberFormat="1" applyFill="1" applyBorder="1" applyAlignment="1">
      <alignment horizontal="center" vertical="center"/>
    </xf>
    <xf numFmtId="165" fontId="0" fillId="6" borderId="20" xfId="0" applyNumberFormat="1" applyFill="1" applyBorder="1" applyAlignment="1">
      <alignment horizontal="center" vertical="center"/>
    </xf>
    <xf numFmtId="165" fontId="0" fillId="2" borderId="29" xfId="0" applyNumberFormat="1" applyFill="1" applyBorder="1" applyAlignment="1">
      <alignment horizontal="center" vertical="center"/>
    </xf>
    <xf numFmtId="165" fontId="0" fillId="2" borderId="26" xfId="0" applyNumberFormat="1" applyFill="1" applyBorder="1" applyAlignment="1">
      <alignment horizontal="center" vertical="center"/>
    </xf>
    <xf numFmtId="165" fontId="0" fillId="2" borderId="23" xfId="0" applyNumberFormat="1" applyFill="1" applyBorder="1" applyAlignment="1">
      <alignment horizontal="center" vertical="center"/>
    </xf>
    <xf numFmtId="17" fontId="0" fillId="2" borderId="33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65" fontId="0" fillId="2" borderId="34" xfId="0" applyNumberForma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2" fillId="8" borderId="39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0" fontId="23" fillId="13" borderId="4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9" fillId="4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17" fontId="25" fillId="2" borderId="37" xfId="0" applyNumberFormat="1" applyFont="1" applyFill="1" applyBorder="1" applyAlignment="1">
      <alignment horizontal="center"/>
    </xf>
    <xf numFmtId="17" fontId="0" fillId="7" borderId="41" xfId="0" applyNumberFormat="1" applyFill="1" applyBorder="1" applyAlignment="1">
      <alignment horizontal="center" vertical="center"/>
    </xf>
    <xf numFmtId="17" fontId="0" fillId="7" borderId="42" xfId="0" applyNumberFormat="1" applyFill="1" applyBorder="1" applyAlignment="1">
      <alignment horizontal="center" vertical="center"/>
    </xf>
    <xf numFmtId="165" fontId="0" fillId="6" borderId="43" xfId="0" applyNumberFormat="1" applyFill="1" applyBorder="1" applyAlignment="1">
      <alignment horizontal="center"/>
    </xf>
    <xf numFmtId="165" fontId="0" fillId="6" borderId="44" xfId="0" applyNumberFormat="1" applyFill="1" applyBorder="1" applyAlignment="1">
      <alignment horizontal="center"/>
    </xf>
    <xf numFmtId="0" fontId="0" fillId="2" borderId="45" xfId="0" applyFill="1" applyBorder="1"/>
    <xf numFmtId="17" fontId="0" fillId="7" borderId="46" xfId="0" applyNumberFormat="1" applyFill="1" applyBorder="1" applyAlignment="1">
      <alignment horizontal="center" vertical="center"/>
    </xf>
    <xf numFmtId="165" fontId="0" fillId="6" borderId="47" xfId="0" applyNumberForma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4" formatCode="mmmm\-yy"/>
      <fill>
        <patternFill patternType="solid">
          <fgColor indexed="64"/>
          <bgColor theme="0"/>
        </patternFill>
      </fill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4" formatCode="mmmm\-yy"/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top style="medium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/>
      </border>
    </dxf>
    <dxf>
      <border outline="0">
        <bottom style="thin">
          <color rgb="FFA6A6A6"/>
        </bottom>
      </border>
    </dxf>
    <dxf>
      <fill>
        <patternFill>
          <fgColor rgb="FF000000"/>
          <bgColor rgb="FFFFFFFF"/>
        </patternFill>
      </fill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89999084444715716"/>
        <name val="Calibri"/>
        <scheme val="minor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4" formatCode="mmmm\-yy"/>
      <fill>
        <patternFill patternType="solid">
          <fgColor indexed="64"/>
          <bgColor theme="0"/>
        </patternFill>
      </fill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medium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4" formatCode="mmmm\-yy"/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top style="medium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/>
      </border>
    </dxf>
    <dxf>
      <border outline="0">
        <bottom style="thin">
          <color theme="0" tint="-0.34998626667073579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89999084444715716"/>
        <name val="Calibri"/>
        <scheme val="minor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0033"/>
      <color rgb="FFFFB7B7"/>
      <color rgb="FFFFA7A7"/>
      <color rgb="FF44546A"/>
      <color rgb="FF3A3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PRONÓSTICO DE VENTAS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Mínimos cuadrados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Ejemplo!$H$5:$H$10</c:f>
              <c:numCache>
                <c:formatCode>mmm\-yy</c:formatCode>
                <c:ptCount val="6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44624</c:v>
                </c:pt>
              </c:numCache>
            </c:numRef>
          </c:cat>
          <c:val>
            <c:numRef>
              <c:f>Ejemplo!$J$5:$J$10</c:f>
              <c:numCache>
                <c:formatCode>[$$-80A]#,##0</c:formatCode>
                <c:ptCount val="6"/>
                <c:pt idx="0">
                  <c:v>12860</c:v>
                </c:pt>
                <c:pt idx="1">
                  <c:v>12900</c:v>
                </c:pt>
                <c:pt idx="2">
                  <c:v>13250</c:v>
                </c:pt>
                <c:pt idx="3">
                  <c:v>13850</c:v>
                </c:pt>
                <c:pt idx="4">
                  <c:v>14520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D-44CB-A6A4-502757DC9F42}"/>
            </c:ext>
          </c:extLst>
        </c:ser>
        <c:ser>
          <c:idx val="2"/>
          <c:order val="1"/>
          <c:tx>
            <c:v>Tendencias (TCP)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Ejemplo!$H$5:$H$10</c:f>
              <c:numCache>
                <c:formatCode>mmm\-yy</c:formatCode>
                <c:ptCount val="6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44624</c:v>
                </c:pt>
              </c:numCache>
            </c:numRef>
          </c:cat>
          <c:val>
            <c:numRef>
              <c:f>Ejemplo!$K$5:$K$10</c:f>
              <c:numCache>
                <c:formatCode>[$$-80A]#,##0</c:formatCode>
                <c:ptCount val="6"/>
                <c:pt idx="0">
                  <c:v>12860</c:v>
                </c:pt>
                <c:pt idx="1">
                  <c:v>12900</c:v>
                </c:pt>
                <c:pt idx="2">
                  <c:v>13250</c:v>
                </c:pt>
                <c:pt idx="3">
                  <c:v>13850</c:v>
                </c:pt>
                <c:pt idx="4">
                  <c:v>14520</c:v>
                </c:pt>
                <c:pt idx="5">
                  <c:v>14967.457316134627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D-44CB-A6A4-502757DC9F42}"/>
            </c:ext>
          </c:extLst>
        </c:ser>
        <c:ser>
          <c:idx val="3"/>
          <c:order val="2"/>
          <c:tx>
            <c:v>Incrementos porcentuales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Ejemplo!$H$5:$H$10</c:f>
              <c:numCache>
                <c:formatCode>mmm\-yy</c:formatCode>
                <c:ptCount val="6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44624</c:v>
                </c:pt>
              </c:numCache>
            </c:numRef>
          </c:cat>
          <c:val>
            <c:numRef>
              <c:f>Ejemplo!$L$5:$L$10</c:f>
              <c:numCache>
                <c:formatCode>[$$-80A]#,##0</c:formatCode>
                <c:ptCount val="6"/>
                <c:pt idx="0">
                  <c:v>12860</c:v>
                </c:pt>
                <c:pt idx="1">
                  <c:v>12900</c:v>
                </c:pt>
                <c:pt idx="2">
                  <c:v>13250</c:v>
                </c:pt>
                <c:pt idx="3">
                  <c:v>13850</c:v>
                </c:pt>
                <c:pt idx="4">
                  <c:v>14520</c:v>
                </c:pt>
                <c:pt idx="5">
                  <c:v>14969.759442931507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B-4F52-BA45-82BC07F6E08E}"/>
            </c:ext>
          </c:extLst>
        </c:ser>
        <c:ser>
          <c:idx val="1"/>
          <c:order val="3"/>
          <c:tx>
            <c:v>Ventas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numRef>
              <c:f>Ejemplo!$H$5:$H$10</c:f>
              <c:numCache>
                <c:formatCode>mmm\-yy</c:formatCode>
                <c:ptCount val="6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44624</c:v>
                </c:pt>
              </c:numCache>
            </c:numRef>
          </c:cat>
          <c:val>
            <c:numRef>
              <c:f>Ejemplo!$I$5:$I$9</c:f>
              <c:numCache>
                <c:formatCode>[$$-80A]#,##0</c:formatCode>
                <c:ptCount val="5"/>
                <c:pt idx="0">
                  <c:v>12860</c:v>
                </c:pt>
                <c:pt idx="1">
                  <c:v>12900</c:v>
                </c:pt>
                <c:pt idx="2">
                  <c:v>13250</c:v>
                </c:pt>
                <c:pt idx="3">
                  <c:v>13850</c:v>
                </c:pt>
                <c:pt idx="4">
                  <c:v>14520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B-4F52-BA45-82BC07F6E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98735"/>
        <c:axId val="1097001647"/>
      </c:lineChart>
      <c:dateAx>
        <c:axId val="109699873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7001647"/>
        <c:crosses val="autoZero"/>
        <c:auto val="1"/>
        <c:lblOffset val="100"/>
        <c:baseTimeUnit val="months"/>
      </c:dateAx>
      <c:valAx>
        <c:axId val="1097001647"/>
        <c:scaling>
          <c:orientation val="minMax"/>
          <c:min val="1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6998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PRONÓSTICO DE VENTAS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Mínimos cuadrados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Plantilla!$H$6:$H$12</c:f>
              <c:numCache>
                <c:formatCode>mmm\-yy</c:formatCode>
                <c:ptCount val="7"/>
                <c:pt idx="5">
                  <c:v>31</c:v>
                </c:pt>
              </c:numCache>
            </c:numRef>
          </c:cat>
          <c:val>
            <c:numRef>
              <c:f>Plantilla!$J$6:$J$11</c:f>
              <c:numCache>
                <c:formatCode>[$$-80A]#,##0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4-4EC4-9E44-E2AD7A1260ED}"/>
            </c:ext>
          </c:extLst>
        </c:ser>
        <c:ser>
          <c:idx val="2"/>
          <c:order val="1"/>
          <c:tx>
            <c:v>Tendencias (TCP)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Plantilla!$H$6:$H$12</c:f>
              <c:numCache>
                <c:formatCode>mmm\-yy</c:formatCode>
                <c:ptCount val="7"/>
                <c:pt idx="5">
                  <c:v>31</c:v>
                </c:pt>
              </c:numCache>
            </c:numRef>
          </c:cat>
          <c:val>
            <c:numRef>
              <c:f>Plantilla!$K$6:$K$11</c:f>
              <c:numCache>
                <c:formatCode>[$$-80A]#,##0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4-4EC4-9E44-E2AD7A1260ED}"/>
            </c:ext>
          </c:extLst>
        </c:ser>
        <c:ser>
          <c:idx val="3"/>
          <c:order val="2"/>
          <c:tx>
            <c:v>Incrementos porcentuales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val>
            <c:numRef>
              <c:f>Plantilla!$L$6:$L$11</c:f>
              <c:numCache>
                <c:formatCode>[$$-80A]#,##0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4-4EC4-9E44-E2AD7A1260ED}"/>
            </c:ext>
          </c:extLst>
        </c:ser>
        <c:ser>
          <c:idx val="1"/>
          <c:order val="3"/>
          <c:tx>
            <c:v>Ventas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Plantilla!$I$6:$I$10</c:f>
              <c:numCache>
                <c:formatCode>[$$-80A]#,##0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54-4EC4-9E44-E2AD7A126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98735"/>
        <c:axId val="1097001647"/>
      </c:lineChart>
      <c:dateAx>
        <c:axId val="109699873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7001647"/>
        <c:crosses val="autoZero"/>
        <c:auto val="1"/>
        <c:lblOffset val="100"/>
        <c:baseTimeUnit val="months"/>
      </c:dateAx>
      <c:valAx>
        <c:axId val="109700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96998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3.png"/><Relationship Id="rId7" Type="http://schemas.openxmlformats.org/officeDocument/2006/relationships/hyperlink" Target="https://www.tiktok.com/@jorgeromerolegacy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api.whatsapp.com/send?phone=524426808770" TargetMode="External"/><Relationship Id="rId5" Type="http://schemas.openxmlformats.org/officeDocument/2006/relationships/hyperlink" Target="https://t.me/jorgeromerolegacy" TargetMode="External"/><Relationship Id="rId10" Type="http://schemas.openxmlformats.org/officeDocument/2006/relationships/image" Target="../media/image6.png"/><Relationship Id="rId4" Type="http://schemas.openxmlformats.org/officeDocument/2006/relationships/image" Target="../media/image4.png"/><Relationship Id="rId9" Type="http://schemas.openxmlformats.org/officeDocument/2006/relationships/hyperlink" Target="https://www.youtube.com/channel/UC1_8sHihWvQQk4NA4T1mo7A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145887</xdr:colOff>
      <xdr:row>6</xdr:row>
      <xdr:rowOff>152400</xdr:rowOff>
    </xdr:from>
    <xdr:to>
      <xdr:col>6</xdr:col>
      <xdr:colOff>1887</xdr:colOff>
      <xdr:row>35</xdr:row>
      <xdr:rowOff>114300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137B70AF-382B-448D-817A-3D596CFF9572}"/>
            </a:ext>
          </a:extLst>
        </xdr:cNvPr>
        <xdr:cNvSpPr/>
      </xdr:nvSpPr>
      <xdr:spPr>
        <a:xfrm>
          <a:off x="145887" y="1295400"/>
          <a:ext cx="4428000" cy="510540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417382</xdr:colOff>
      <xdr:row>0</xdr:row>
      <xdr:rowOff>89840</xdr:rowOff>
    </xdr:from>
    <xdr:to>
      <xdr:col>5</xdr:col>
      <xdr:colOff>665531</xdr:colOff>
      <xdr:row>5</xdr:row>
      <xdr:rowOff>57977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AF47609E-4D34-4A69-BA3D-CEB7DBF8D6FE}"/>
            </a:ext>
          </a:extLst>
        </xdr:cNvPr>
        <xdr:cNvSpPr txBox="1"/>
      </xdr:nvSpPr>
      <xdr:spPr>
        <a:xfrm>
          <a:off x="1179382" y="89840"/>
          <a:ext cx="3296149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Pronostica tus Ventas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Calculadora</a:t>
          </a:r>
          <a:endParaRPr lang="en-US" sz="1800" b="0" i="1">
            <a:solidFill>
              <a:schemeClr val="bg1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373147</xdr:colOff>
      <xdr:row>9</xdr:row>
      <xdr:rowOff>80672</xdr:rowOff>
    </xdr:from>
    <xdr:to>
      <xdr:col>5</xdr:col>
      <xdr:colOff>487147</xdr:colOff>
      <xdr:row>9</xdr:row>
      <xdr:rowOff>80672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95E977-1FBE-4FE3-BA21-5C3BE67B0F49}"/>
            </a:ext>
          </a:extLst>
        </xdr:cNvPr>
        <xdr:cNvCxnSpPr>
          <a:cxnSpLocks/>
        </xdr:cNvCxnSpPr>
      </xdr:nvCxnSpPr>
      <xdr:spPr>
        <a:xfrm>
          <a:off x="373147" y="1795172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126280</xdr:colOff>
      <xdr:row>36</xdr:row>
      <xdr:rowOff>31031</xdr:rowOff>
    </xdr:from>
    <xdr:to>
      <xdr:col>5</xdr:col>
      <xdr:colOff>753809</xdr:colOff>
      <xdr:row>36</xdr:row>
      <xdr:rowOff>31031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C39DCB16-F8AA-4C63-B133-F36A561B1EC1}"/>
            </a:ext>
          </a:extLst>
        </xdr:cNvPr>
        <xdr:cNvCxnSpPr>
          <a:cxnSpLocks/>
        </xdr:cNvCxnSpPr>
      </xdr:nvCxnSpPr>
      <xdr:spPr>
        <a:xfrm>
          <a:off x="126280" y="6508031"/>
          <a:ext cx="4437529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376299</xdr:colOff>
      <xdr:row>9</xdr:row>
      <xdr:rowOff>82403</xdr:rowOff>
    </xdr:from>
    <xdr:to>
      <xdr:col>5</xdr:col>
      <xdr:colOff>474783</xdr:colOff>
      <xdr:row>24</xdr:row>
      <xdr:rowOff>76200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EB6F5D6-F878-40B4-808A-621D4B3EE56E}"/>
            </a:ext>
          </a:extLst>
        </xdr:cNvPr>
        <xdr:cNvSpPr txBox="1"/>
      </xdr:nvSpPr>
      <xdr:spPr>
        <a:xfrm>
          <a:off x="376299" y="1796903"/>
          <a:ext cx="3908484" cy="2851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permitirá determinar de manera sencilla las ventas que tendrás en los próximos meses.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7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Este documento es de mayor utilidad para negocios que tienen al menos 6 semanas operando, puesto que pronosticar con algunos días (si por ejemplo iniciaste tu negocio hace 2 semanas), puede arrojarte un indicador erróneo al no existir mucha información de referencia.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7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A medida que transcurran los meses, elimina el dato más antiguo y añade uno nuevo a la tabla donde registras las ventas, para que el pronóstico sea con los datos más vigentes, ya que el clima de negocios evoluciona con mucha velocidad y pronosticar con ventas mayores a 5 meses de antigüedad de igual manera puede afectar el pronóstico.</a:t>
          </a:r>
        </a:p>
      </xdr:txBody>
    </xdr:sp>
    <xdr:clientData/>
  </xdr:twoCellAnchor>
  <xdr:twoCellAnchor>
    <xdr:from>
      <xdr:col>1</xdr:col>
      <xdr:colOff>18206</xdr:colOff>
      <xdr:row>24</xdr:row>
      <xdr:rowOff>97835</xdr:rowOff>
    </xdr:from>
    <xdr:to>
      <xdr:col>5</xdr:col>
      <xdr:colOff>559406</xdr:colOff>
      <xdr:row>30</xdr:row>
      <xdr:rowOff>85725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1A45740E-0DD2-4A3F-ACA5-B07D7C77A260}"/>
            </a:ext>
          </a:extLst>
        </xdr:cNvPr>
        <xdr:cNvSpPr txBox="1"/>
      </xdr:nvSpPr>
      <xdr:spPr>
        <a:xfrm>
          <a:off x="780206" y="4669835"/>
          <a:ext cx="3589200" cy="11308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Las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celdas "PERÍODO" y "VENTAS", son la base para tus cálculos. Se recomienda que anotes las ventas de los últimos 5 meses (o en su caso las 5 semanas más recientes de ventas, si tienes poco tiempo con tu negocio), para que puedas realizar el pronóstico.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379473</xdr:colOff>
      <xdr:row>24</xdr:row>
      <xdr:rowOff>156281</xdr:rowOff>
    </xdr:from>
    <xdr:to>
      <xdr:col>0</xdr:col>
      <xdr:colOff>754005</xdr:colOff>
      <xdr:row>26</xdr:row>
      <xdr:rowOff>146056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79473" y="4728281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241788</xdr:colOff>
      <xdr:row>5</xdr:row>
      <xdr:rowOff>1</xdr:rowOff>
    </xdr:to>
    <xdr:sp macro="" textlink="">
      <xdr:nvSpPr>
        <xdr:cNvPr id="15" name="Rectángulo 14"/>
        <xdr:cNvSpPr/>
      </xdr:nvSpPr>
      <xdr:spPr>
        <a:xfrm>
          <a:off x="0" y="1"/>
          <a:ext cx="1003788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396866</xdr:colOff>
      <xdr:row>7</xdr:row>
      <xdr:rowOff>16661</xdr:rowOff>
    </xdr:from>
    <xdr:to>
      <xdr:col>5</xdr:col>
      <xdr:colOff>496264</xdr:colOff>
      <xdr:row>9</xdr:row>
      <xdr:rowOff>67237</xdr:rowOff>
    </xdr:to>
    <xdr:sp macro="" textlink="">
      <xdr:nvSpPr>
        <xdr:cNvPr id="19" name="Step" descr="Save time by filling cells automatically">
          <a:extLst>
            <a:ext uri="{FF2B5EF4-FFF2-40B4-BE49-F238E27FC236}">
              <a16:creationId xmlns:a16="http://schemas.microsoft.com/office/drawing/2014/main" id="{AF47609E-4D34-4A69-BA3D-CEB7DBF8D6FE}"/>
            </a:ext>
          </a:extLst>
        </xdr:cNvPr>
        <xdr:cNvSpPr txBox="1"/>
      </xdr:nvSpPr>
      <xdr:spPr>
        <a:xfrm>
          <a:off x="396866" y="1350161"/>
          <a:ext cx="3909398" cy="431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758356</xdr:colOff>
      <xdr:row>30</xdr:row>
      <xdr:rowOff>19208</xdr:rowOff>
    </xdr:from>
    <xdr:to>
      <xdr:col>5</xdr:col>
      <xdr:colOff>536113</xdr:colOff>
      <xdr:row>36</xdr:row>
      <xdr:rowOff>57150</xdr:rowOff>
    </xdr:to>
    <xdr:sp macro="" textlink="">
      <xdr:nvSpPr>
        <xdr:cNvPr id="20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35565E4A-383C-402F-B6C3-607F806888C6}"/>
            </a:ext>
          </a:extLst>
        </xdr:cNvPr>
        <xdr:cNvSpPr txBox="1"/>
      </xdr:nvSpPr>
      <xdr:spPr>
        <a:xfrm>
          <a:off x="758356" y="5734208"/>
          <a:ext cx="3587757" cy="1180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gráficas, fórmulas y tablas se calculan de forma automática. Te invito a darles una revisión con mayor profundidad, lo cual te puede ayudar a fortalecer tus conocimientos al practicar y analizar de donde sale cada número.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122158</xdr:colOff>
      <xdr:row>0</xdr:row>
      <xdr:rowOff>119227</xdr:rowOff>
    </xdr:from>
    <xdr:to>
      <xdr:col>1</xdr:col>
      <xdr:colOff>80158</xdr:colOff>
      <xdr:row>4</xdr:row>
      <xdr:rowOff>77227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58" y="119227"/>
          <a:ext cx="720000" cy="720000"/>
        </a:xfrm>
        <a:prstGeom prst="rect">
          <a:avLst/>
        </a:prstGeom>
      </xdr:spPr>
    </xdr:pic>
    <xdr:clientData/>
  </xdr:twoCellAnchor>
  <xdr:twoCellAnchor>
    <xdr:from>
      <xdr:col>0</xdr:col>
      <xdr:colOff>134125</xdr:colOff>
      <xdr:row>41</xdr:row>
      <xdr:rowOff>26895</xdr:rowOff>
    </xdr:from>
    <xdr:to>
      <xdr:col>6</xdr:col>
      <xdr:colOff>33271</xdr:colOff>
      <xdr:row>47</xdr:row>
      <xdr:rowOff>133350</xdr:rowOff>
    </xdr:to>
    <xdr:sp macro="" textlink="">
      <xdr:nvSpPr>
        <xdr:cNvPr id="25" name="Step" descr="Here’s how to use the fill handle in Excel:">
          <a:extLst>
            <a:ext uri="{FF2B5EF4-FFF2-40B4-BE49-F238E27FC236}">
              <a16:creationId xmlns:a16="http://schemas.microsoft.com/office/drawing/2014/main" id="{0EB6F5D6-F878-40B4-808A-621D4B3EE56E}"/>
            </a:ext>
          </a:extLst>
        </xdr:cNvPr>
        <xdr:cNvSpPr txBox="1"/>
      </xdr:nvSpPr>
      <xdr:spPr>
        <a:xfrm>
          <a:off x="134125" y="7456395"/>
          <a:ext cx="4471146" cy="124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+mn-lt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Eres libre de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compartir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(copiar, redistribuir, compartir con un colega),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daptar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remezclar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sobre el material). </a:t>
          </a:r>
          <a:r>
            <a:rPr lang="es-ES" sz="1100" b="1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Atribución</a:t>
          </a: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debes otorgar el crédito correspondiente</a:t>
          </a:r>
          <a:r>
            <a:rPr lang="es-ES" sz="110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es-ES" sz="1100" b="1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@jorgeromerolegacy.</a:t>
          </a:r>
          <a:endParaRPr lang="es-ES" sz="1100">
            <a:solidFill>
              <a:schemeClr val="tx1">
                <a:lumMod val="75000"/>
                <a:lumOff val="25000"/>
              </a:schemeClr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3</xdr:col>
      <xdr:colOff>685800</xdr:colOff>
      <xdr:row>49</xdr:row>
      <xdr:rowOff>9525</xdr:rowOff>
    </xdr:from>
    <xdr:to>
      <xdr:col>4</xdr:col>
      <xdr:colOff>283800</xdr:colOff>
      <xdr:row>50</xdr:row>
      <xdr:rowOff>179025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896302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223800</xdr:colOff>
      <xdr:row>49</xdr:row>
      <xdr:rowOff>23775</xdr:rowOff>
    </xdr:from>
    <xdr:to>
      <xdr:col>2</xdr:col>
      <xdr:colOff>583800</xdr:colOff>
      <xdr:row>51</xdr:row>
      <xdr:rowOff>2775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800" y="89772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49</xdr:row>
      <xdr:rowOff>1</xdr:rowOff>
    </xdr:from>
    <xdr:to>
      <xdr:col>1</xdr:col>
      <xdr:colOff>83776</xdr:colOff>
      <xdr:row>50</xdr:row>
      <xdr:rowOff>169501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8953501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50</xdr:row>
      <xdr:rowOff>171450</xdr:rowOff>
    </xdr:from>
    <xdr:to>
      <xdr:col>1</xdr:col>
      <xdr:colOff>390525</xdr:colOff>
      <xdr:row>53</xdr:row>
      <xdr:rowOff>57149</xdr:rowOff>
    </xdr:to>
    <xdr:sp macro="" textlink="">
      <xdr:nvSpPr>
        <xdr:cNvPr id="29" name="CuadroTexto 28"/>
        <xdr:cNvSpPr txBox="1"/>
      </xdr:nvSpPr>
      <xdr:spPr>
        <a:xfrm>
          <a:off x="209550" y="931545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1</xdr:col>
      <xdr:colOff>695325</xdr:colOff>
      <xdr:row>51</xdr:row>
      <xdr:rowOff>0</xdr:rowOff>
    </xdr:from>
    <xdr:to>
      <xdr:col>3</xdr:col>
      <xdr:colOff>114300</xdr:colOff>
      <xdr:row>53</xdr:row>
      <xdr:rowOff>76199</xdr:rowOff>
    </xdr:to>
    <xdr:sp macro="" textlink="">
      <xdr:nvSpPr>
        <xdr:cNvPr id="30" name="CuadroTexto 29"/>
        <xdr:cNvSpPr txBox="1"/>
      </xdr:nvSpPr>
      <xdr:spPr>
        <a:xfrm>
          <a:off x="1457325" y="933450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Telegram</a:t>
          </a:r>
        </a:p>
      </xdr:txBody>
    </xdr:sp>
    <xdr:clientData/>
  </xdr:twoCellAnchor>
  <xdr:twoCellAnchor>
    <xdr:from>
      <xdr:col>3</xdr:col>
      <xdr:colOff>390525</xdr:colOff>
      <xdr:row>50</xdr:row>
      <xdr:rowOff>180975</xdr:rowOff>
    </xdr:from>
    <xdr:to>
      <xdr:col>4</xdr:col>
      <xdr:colOff>571500</xdr:colOff>
      <xdr:row>53</xdr:row>
      <xdr:rowOff>66674</xdr:rowOff>
    </xdr:to>
    <xdr:sp macro="" textlink="">
      <xdr:nvSpPr>
        <xdr:cNvPr id="31" name="CuadroTexto 30"/>
        <xdr:cNvSpPr txBox="1"/>
      </xdr:nvSpPr>
      <xdr:spPr>
        <a:xfrm>
          <a:off x="2676525" y="9324975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1</xdr:col>
      <xdr:colOff>733425</xdr:colOff>
      <xdr:row>49</xdr:row>
      <xdr:rowOff>3690</xdr:rowOff>
    </xdr:from>
    <xdr:to>
      <xdr:col>3</xdr:col>
      <xdr:colOff>0</xdr:colOff>
      <xdr:row>52</xdr:row>
      <xdr:rowOff>66673</xdr:rowOff>
    </xdr:to>
    <xdr:sp macro="" textlink="">
      <xdr:nvSpPr>
        <xdr:cNvPr id="32" name="Rectángulo 31">
          <a:hlinkClick xmlns:r="http://schemas.openxmlformats.org/officeDocument/2006/relationships" r:id="rId5"/>
        </xdr:cNvPr>
        <xdr:cNvSpPr/>
      </xdr:nvSpPr>
      <xdr:spPr>
        <a:xfrm>
          <a:off x="1495425" y="8957190"/>
          <a:ext cx="790575" cy="634483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304800</xdr:colOff>
      <xdr:row>48</xdr:row>
      <xdr:rowOff>123825</xdr:rowOff>
    </xdr:from>
    <xdr:to>
      <xdr:col>1</xdr:col>
      <xdr:colOff>266700</xdr:colOff>
      <xdr:row>52</xdr:row>
      <xdr:rowOff>66675</xdr:rowOff>
    </xdr:to>
    <xdr:sp macro="" textlink="">
      <xdr:nvSpPr>
        <xdr:cNvPr id="33" name="Rectángulo 32">
          <a:hlinkClick xmlns:r="http://schemas.openxmlformats.org/officeDocument/2006/relationships" r:id="rId6"/>
        </xdr:cNvPr>
        <xdr:cNvSpPr/>
      </xdr:nvSpPr>
      <xdr:spPr>
        <a:xfrm>
          <a:off x="304800" y="8886825"/>
          <a:ext cx="723900" cy="70485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485774</xdr:colOff>
      <xdr:row>48</xdr:row>
      <xdr:rowOff>114300</xdr:rowOff>
    </xdr:from>
    <xdr:to>
      <xdr:col>4</xdr:col>
      <xdr:colOff>457200</xdr:colOff>
      <xdr:row>52</xdr:row>
      <xdr:rowOff>47624</xdr:rowOff>
    </xdr:to>
    <xdr:sp macro="" textlink="">
      <xdr:nvSpPr>
        <xdr:cNvPr id="34" name="Rectángulo 33">
          <a:hlinkClick xmlns:r="http://schemas.openxmlformats.org/officeDocument/2006/relationships" r:id="rId7"/>
        </xdr:cNvPr>
        <xdr:cNvSpPr/>
      </xdr:nvSpPr>
      <xdr:spPr>
        <a:xfrm>
          <a:off x="2771774" y="8877300"/>
          <a:ext cx="733426" cy="695324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5</xdr:col>
      <xdr:colOff>257175</xdr:colOff>
      <xdr:row>49</xdr:row>
      <xdr:rowOff>9525</xdr:rowOff>
    </xdr:from>
    <xdr:to>
      <xdr:col>5</xdr:col>
      <xdr:colOff>617175</xdr:colOff>
      <xdr:row>50</xdr:row>
      <xdr:rowOff>179025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8963025"/>
          <a:ext cx="360000" cy="360000"/>
        </a:xfrm>
        <a:prstGeom prst="rect">
          <a:avLst/>
        </a:prstGeom>
      </xdr:spPr>
    </xdr:pic>
    <xdr:clientData/>
  </xdr:twoCellAnchor>
  <xdr:twoCellAnchor>
    <xdr:from>
      <xdr:col>5</xdr:col>
      <xdr:colOff>47624</xdr:colOff>
      <xdr:row>48</xdr:row>
      <xdr:rowOff>123825</xdr:rowOff>
    </xdr:from>
    <xdr:to>
      <xdr:col>6</xdr:col>
      <xdr:colOff>19050</xdr:colOff>
      <xdr:row>52</xdr:row>
      <xdr:rowOff>57149</xdr:rowOff>
    </xdr:to>
    <xdr:sp macro="" textlink="">
      <xdr:nvSpPr>
        <xdr:cNvPr id="36" name="Rectángulo 35">
          <a:hlinkClick xmlns:r="http://schemas.openxmlformats.org/officeDocument/2006/relationships" r:id="rId9"/>
        </xdr:cNvPr>
        <xdr:cNvSpPr/>
      </xdr:nvSpPr>
      <xdr:spPr>
        <a:xfrm>
          <a:off x="3857624" y="8886825"/>
          <a:ext cx="733426" cy="695324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733425</xdr:colOff>
      <xdr:row>50</xdr:row>
      <xdr:rowOff>171450</xdr:rowOff>
    </xdr:from>
    <xdr:to>
      <xdr:col>6</xdr:col>
      <xdr:colOff>152400</xdr:colOff>
      <xdr:row>53</xdr:row>
      <xdr:rowOff>57149</xdr:rowOff>
    </xdr:to>
    <xdr:sp macro="" textlink="">
      <xdr:nvSpPr>
        <xdr:cNvPr id="37" name="CuadroTexto 36"/>
        <xdr:cNvSpPr txBox="1"/>
      </xdr:nvSpPr>
      <xdr:spPr>
        <a:xfrm>
          <a:off x="3781425" y="9315450"/>
          <a:ext cx="9429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0</xdr:col>
      <xdr:colOff>152400</xdr:colOff>
      <xdr:row>37</xdr:row>
      <xdr:rowOff>57150</xdr:rowOff>
    </xdr:from>
    <xdr:to>
      <xdr:col>4</xdr:col>
      <xdr:colOff>428625</xdr:colOff>
      <xdr:row>40</xdr:row>
      <xdr:rowOff>173067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724650"/>
          <a:ext cx="3324225" cy="687417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30</xdr:row>
      <xdr:rowOff>9525</xdr:rowOff>
    </xdr:from>
    <xdr:to>
      <xdr:col>0</xdr:col>
      <xdr:colOff>736482</xdr:colOff>
      <xdr:row>31</xdr:row>
      <xdr:rowOff>189800</xdr:rowOff>
    </xdr:to>
    <xdr:sp macro="" textlink="">
      <xdr:nvSpPr>
        <xdr:cNvPr id="39" name="Oval 26" descr="2">
          <a:extLst>
            <a:ext uri="{FF2B5EF4-FFF2-40B4-BE49-F238E27FC236}">
              <a16:creationId xmlns:a16="http://schemas.microsoft.com/office/drawing/2014/main" id="{041B173C-4A83-424A-B392-05303F493184}"/>
            </a:ext>
          </a:extLst>
        </xdr:cNvPr>
        <xdr:cNvSpPr/>
      </xdr:nvSpPr>
      <xdr:spPr>
        <a:xfrm>
          <a:off x="361950" y="5724525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47626</xdr:rowOff>
    </xdr:from>
    <xdr:to>
      <xdr:col>0</xdr:col>
      <xdr:colOff>126504</xdr:colOff>
      <xdr:row>4</xdr:row>
      <xdr:rowOff>152550</xdr:rowOff>
    </xdr:to>
    <xdr:sp macro="" textlink="">
      <xdr:nvSpPr>
        <xdr:cNvPr id="4" name="Cheurón 3"/>
        <xdr:cNvSpPr/>
      </xdr:nvSpPr>
      <xdr:spPr>
        <a:xfrm>
          <a:off x="57150" y="1141513"/>
          <a:ext cx="69354" cy="104924"/>
        </a:xfrm>
        <a:prstGeom prst="chevron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68035</xdr:colOff>
      <xdr:row>5</xdr:row>
      <xdr:rowOff>47499</xdr:rowOff>
    </xdr:from>
    <xdr:to>
      <xdr:col>0</xdr:col>
      <xdr:colOff>137389</xdr:colOff>
      <xdr:row>5</xdr:row>
      <xdr:rowOff>152423</xdr:rowOff>
    </xdr:to>
    <xdr:sp macro="" textlink="">
      <xdr:nvSpPr>
        <xdr:cNvPr id="5" name="Cheurón 4"/>
        <xdr:cNvSpPr/>
      </xdr:nvSpPr>
      <xdr:spPr>
        <a:xfrm>
          <a:off x="68035" y="1337456"/>
          <a:ext cx="69354" cy="104924"/>
        </a:xfrm>
        <a:prstGeom prst="chevron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76201</xdr:colOff>
      <xdr:row>0</xdr:row>
      <xdr:rowOff>38101</xdr:rowOff>
    </xdr:from>
    <xdr:to>
      <xdr:col>3</xdr:col>
      <xdr:colOff>342901</xdr:colOff>
      <xdr:row>0</xdr:row>
      <xdr:rowOff>304801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6" y="38101"/>
          <a:ext cx="266700" cy="266700"/>
        </a:xfrm>
        <a:prstGeom prst="rect">
          <a:avLst/>
        </a:prstGeom>
      </xdr:spPr>
    </xdr:pic>
    <xdr:clientData/>
  </xdr:twoCellAnchor>
  <xdr:twoCellAnchor>
    <xdr:from>
      <xdr:col>6</xdr:col>
      <xdr:colOff>478735</xdr:colOff>
      <xdr:row>14</xdr:row>
      <xdr:rowOff>30232</xdr:rowOff>
    </xdr:from>
    <xdr:to>
      <xdr:col>12</xdr:col>
      <xdr:colOff>478735</xdr:colOff>
      <xdr:row>30</xdr:row>
      <xdr:rowOff>153644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56735</xdr:colOff>
      <xdr:row>34</xdr:row>
      <xdr:rowOff>36857</xdr:rowOff>
    </xdr:from>
    <xdr:ext cx="1360885" cy="4735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/>
            <xdr:cNvSpPr txBox="1"/>
          </xdr:nvSpPr>
          <xdr:spPr>
            <a:xfrm>
              <a:off x="56735" y="7474640"/>
              <a:ext cx="1360885" cy="4735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𝑇𝐶𝑃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𝑈</m:t>
                                        </m:r>
                                      </m:sub>
                                    </m:sSub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s-ES" sz="1100" i="0">
                                            <a:latin typeface="Cambria Math" panose="02040503050406030204" pitchFamily="18" charset="0"/>
                                          </a:rPr>
                                          <m:t>0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f>
                              <m:f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ES" sz="1100" i="0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s-ES" sz="110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  <m:r>
                                  <a:rPr lang="es-ES" sz="1100" i="0">
                                    <a:latin typeface="Cambria Math" panose="02040503050406030204" pitchFamily="18" charset="0"/>
                                  </a:rPr>
                                  <m:t>−1</m:t>
                                </m:r>
                              </m:den>
                            </m:f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1" name="CuadroTexto 10"/>
            <xdr:cNvSpPr txBox="1"/>
          </xdr:nvSpPr>
          <xdr:spPr>
            <a:xfrm>
              <a:off x="56735" y="7474640"/>
              <a:ext cx="1360885" cy="4735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𝑇𝐶𝑃=[(𝑥_𝑈/𝑥_0 )^(1/(𝑛−1))−1]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70019</xdr:colOff>
      <xdr:row>9</xdr:row>
      <xdr:rowOff>136280</xdr:rowOff>
    </xdr:from>
    <xdr:ext cx="70262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/>
            <xdr:cNvSpPr txBox="1"/>
          </xdr:nvSpPr>
          <xdr:spPr>
            <a:xfrm>
              <a:off x="70019" y="2529954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2" name="CuadroTexto 11"/>
            <xdr:cNvSpPr txBox="1"/>
          </xdr:nvSpPr>
          <xdr:spPr>
            <a:xfrm>
              <a:off x="70019" y="2529954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</xdr:col>
      <xdr:colOff>698222</xdr:colOff>
      <xdr:row>9</xdr:row>
      <xdr:rowOff>49311</xdr:rowOff>
    </xdr:from>
    <xdr:ext cx="1318502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/>
            <xdr:cNvSpPr txBox="1"/>
          </xdr:nvSpPr>
          <xdr:spPr>
            <a:xfrm>
              <a:off x="1659005" y="2442985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3" name="CuadroTexto 12"/>
            <xdr:cNvSpPr txBox="1"/>
          </xdr:nvSpPr>
          <xdr:spPr>
            <a:xfrm>
              <a:off x="1659005" y="2442985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4</xdr:col>
      <xdr:colOff>347804</xdr:colOff>
      <xdr:row>9</xdr:row>
      <xdr:rowOff>50267</xdr:rowOff>
    </xdr:from>
    <xdr:ext cx="911724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/>
            <xdr:cNvSpPr txBox="1"/>
          </xdr:nvSpPr>
          <xdr:spPr>
            <a:xfrm>
              <a:off x="4340021" y="2443941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4" name="CuadroTexto 13"/>
            <xdr:cNvSpPr txBox="1"/>
          </xdr:nvSpPr>
          <xdr:spPr>
            <a:xfrm>
              <a:off x="4340021" y="2443941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992256</xdr:colOff>
      <xdr:row>34</xdr:row>
      <xdr:rowOff>188841</xdr:rowOff>
    </xdr:from>
    <xdr:ext cx="16778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/>
            <xdr:cNvSpPr txBox="1"/>
          </xdr:nvSpPr>
          <xdr:spPr>
            <a:xfrm>
              <a:off x="2756452" y="7626624"/>
              <a:ext cx="16778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𝑇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𝑛𝑑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𝑐𝑖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𝑢</m:t>
                    </m:r>
                    <m:d>
                      <m:d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𝑇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𝐶𝑃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5" name="CuadroTexto 14"/>
            <xdr:cNvSpPr txBox="1"/>
          </xdr:nvSpPr>
          <xdr:spPr>
            <a:xfrm>
              <a:off x="2756452" y="7626624"/>
              <a:ext cx="16778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𝑇ⅇ𝑛𝑑ⅇ𝑛</a:t>
              </a:r>
              <a:r>
                <a:rPr lang="es-ES" sz="1100" b="0" i="0">
                  <a:latin typeface="Cambria Math" panose="02040503050406030204" pitchFamily="18" charset="0"/>
                </a:rPr>
                <a:t>𝑐𝑖</a:t>
              </a:r>
              <a:r>
                <a:rPr lang="es-ES" sz="1100" i="0">
                  <a:latin typeface="Cambria Math" panose="02040503050406030204" pitchFamily="18" charset="0"/>
                </a:rPr>
                <a:t>𝑎=𝑋</a:t>
              </a:r>
              <a:r>
                <a:rPr lang="es-ES" sz="1100" b="0" i="0">
                  <a:latin typeface="Cambria Math" panose="02040503050406030204" pitchFamily="18" charset="0"/>
                </a:rPr>
                <a:t>𝑢</a:t>
              </a:r>
              <a:r>
                <a:rPr lang="es-ES" sz="1100" i="0">
                  <a:latin typeface="Cambria Math" panose="02040503050406030204" pitchFamily="18" charset="0"/>
                </a:rPr>
                <a:t>(1+𝑇</a:t>
              </a:r>
              <a:r>
                <a:rPr lang="es-ES" sz="1100" b="0" i="0">
                  <a:latin typeface="Cambria Math" panose="02040503050406030204" pitchFamily="18" charset="0"/>
                </a:rPr>
                <a:t>𝐶𝑃)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65015</xdr:colOff>
      <xdr:row>37</xdr:row>
      <xdr:rowOff>61291</xdr:rowOff>
    </xdr:from>
    <xdr:ext cx="2415597" cy="4521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/>
            <xdr:cNvSpPr txBox="1"/>
          </xdr:nvSpPr>
          <xdr:spPr>
            <a:xfrm>
              <a:off x="65015" y="7424530"/>
              <a:ext cx="2415597" cy="4521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i="1">
                        <a:latin typeface="Cambria Math" panose="02040503050406030204" pitchFamily="18" charset="0"/>
                      </a:rPr>
                      <m:t>𝑇𝐶𝑃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p>
                          <m:sSupPr>
                            <m:ctrlPr>
                              <a:rPr lang="es-ES" sz="105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ES" sz="1050" b="0" i="1">
                                        <a:latin typeface="Cambria Math" panose="02040503050406030204" pitchFamily="18" charset="0"/>
                                      </a:rPr>
                                      <m:t>14,520</m:t>
                                    </m:r>
                                  </m:num>
                                  <m:den>
                                    <m:r>
                                      <a:rPr lang="es-ES" sz="1050" b="0" i="1">
                                        <a:latin typeface="Cambria Math" panose="02040503050406030204" pitchFamily="18" charset="0"/>
                                      </a:rPr>
                                      <m:t>12,860</m:t>
                                    </m:r>
                                  </m:den>
                                </m:f>
                              </m:e>
                            </m:d>
                          </m:e>
                          <m:sup>
                            <m:f>
                              <m:f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ES" sz="1050" i="0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s-ES" sz="1050" b="0" i="0">
                                    <a:latin typeface="Cambria Math" panose="02040503050406030204" pitchFamily="18" charset="0"/>
                                  </a:rPr>
                                  <m:t>5</m:t>
                                </m:r>
                                <m:r>
                                  <a:rPr lang="es-ES" sz="1050" i="0">
                                    <a:latin typeface="Cambria Math" panose="02040503050406030204" pitchFamily="18" charset="0"/>
                                  </a:rPr>
                                  <m:t>−1</m:t>
                                </m:r>
                              </m:den>
                            </m:f>
                          </m:sup>
                        </m:sSup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r>
                      <a:rPr lang="es-ES" sz="105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0.03081662</m:t>
                    </m:r>
                  </m:oMath>
                </m:oMathPara>
              </a14:m>
              <a:endParaRPr lang="es-ES" sz="1050"/>
            </a:p>
          </xdr:txBody>
        </xdr:sp>
      </mc:Choice>
      <mc:Fallback xmlns="">
        <xdr:sp macro="" textlink="">
          <xdr:nvSpPr>
            <xdr:cNvPr id="16" name="CuadroTexto 15"/>
            <xdr:cNvSpPr txBox="1"/>
          </xdr:nvSpPr>
          <xdr:spPr>
            <a:xfrm>
              <a:off x="65015" y="7424530"/>
              <a:ext cx="2415597" cy="4521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𝑇𝐶𝑃=[(</a:t>
              </a:r>
              <a:r>
                <a:rPr lang="es-ES" sz="1050" b="0" i="0">
                  <a:latin typeface="Cambria Math" panose="02040503050406030204" pitchFamily="18" charset="0"/>
                </a:rPr>
                <a:t>14,520/12,860)^(</a:t>
              </a:r>
              <a:r>
                <a:rPr lang="es-ES" sz="1050" i="0">
                  <a:latin typeface="Cambria Math" panose="02040503050406030204" pitchFamily="18" charset="0"/>
                </a:rPr>
                <a:t>1/(</a:t>
              </a:r>
              <a:r>
                <a:rPr lang="es-ES" sz="1050" b="0" i="0">
                  <a:latin typeface="Cambria Math" panose="02040503050406030204" pitchFamily="18" charset="0"/>
                </a:rPr>
                <a:t>5</a:t>
              </a:r>
              <a:r>
                <a:rPr lang="es-ES" sz="1050" i="0">
                  <a:latin typeface="Cambria Math" panose="02040503050406030204" pitchFamily="18" charset="0"/>
                </a:rPr>
                <a:t>−1))−1]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0.03081662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2</xdr:col>
      <xdr:colOff>942144</xdr:colOff>
      <xdr:row>37</xdr:row>
      <xdr:rowOff>123823</xdr:rowOff>
    </xdr:from>
    <xdr:ext cx="2350195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/>
            <xdr:cNvSpPr txBox="1"/>
          </xdr:nvSpPr>
          <xdr:spPr>
            <a:xfrm>
              <a:off x="2706340" y="8133106"/>
              <a:ext cx="2350195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i="1">
                        <a:latin typeface="Cambria Math" panose="02040503050406030204" pitchFamily="18" charset="0"/>
                      </a:rPr>
                      <m:t>𝑇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𝑛𝑑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𝑐𝑖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14,520</m:t>
                    </m:r>
                    <m:d>
                      <m:d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0.03081662</m:t>
                        </m:r>
                      </m:e>
                    </m:d>
                  </m:oMath>
                </m:oMathPara>
              </a14:m>
              <a:endParaRPr lang="es-ES" sz="1050" b="0"/>
            </a:p>
            <a:p>
              <a:r>
                <a:rPr lang="es-ES" sz="1050" baseline="0"/>
                <a:t>                         </a:t>
              </a:r>
              <a:r>
                <a:rPr lang="es-ES" sz="1050"/>
                <a:t>= $14,967</a:t>
              </a:r>
            </a:p>
          </xdr:txBody>
        </xdr:sp>
      </mc:Choice>
      <mc:Fallback xmlns="">
        <xdr:sp macro="" textlink="">
          <xdr:nvSpPr>
            <xdr:cNvPr id="17" name="CuadroTexto 16"/>
            <xdr:cNvSpPr txBox="1"/>
          </xdr:nvSpPr>
          <xdr:spPr>
            <a:xfrm>
              <a:off x="2706340" y="8133106"/>
              <a:ext cx="2350195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𝑇ⅇ𝑛𝑑ⅇ𝑛</a:t>
              </a:r>
              <a:r>
                <a:rPr lang="es-ES" sz="1050" b="0" i="0">
                  <a:latin typeface="Cambria Math" panose="02040503050406030204" pitchFamily="18" charset="0"/>
                </a:rPr>
                <a:t>𝑐𝑖</a:t>
              </a:r>
              <a:r>
                <a:rPr lang="es-ES" sz="1050" i="0">
                  <a:latin typeface="Cambria Math" panose="02040503050406030204" pitchFamily="18" charset="0"/>
                </a:rPr>
                <a:t>𝑎=</a:t>
              </a:r>
              <a:r>
                <a:rPr lang="es-ES" sz="1050" b="0" i="0">
                  <a:latin typeface="Cambria Math" panose="02040503050406030204" pitchFamily="18" charset="0"/>
                </a:rPr>
                <a:t>14,520</a:t>
              </a:r>
              <a:r>
                <a:rPr lang="es-ES" sz="1050" i="0">
                  <a:latin typeface="Cambria Math" panose="02040503050406030204" pitchFamily="18" charset="0"/>
                </a:rPr>
                <a:t>(1+</a:t>
              </a:r>
              <a:r>
                <a:rPr lang="es-ES" sz="1050" b="0" i="0">
                  <a:latin typeface="Cambria Math" panose="02040503050406030204" pitchFamily="18" charset="0"/>
                </a:rPr>
                <a:t>0.03081662)</a:t>
              </a:r>
              <a:endParaRPr lang="es-ES" sz="1050" b="0"/>
            </a:p>
            <a:p>
              <a:r>
                <a:rPr lang="es-ES" sz="1050" baseline="0"/>
                <a:t>                         </a:t>
              </a:r>
              <a:r>
                <a:rPr lang="es-ES" sz="1050"/>
                <a:t>= $14,967</a:t>
              </a:r>
            </a:p>
          </xdr:txBody>
        </xdr:sp>
      </mc:Fallback>
    </mc:AlternateContent>
    <xdr:clientData/>
  </xdr:oneCellAnchor>
  <xdr:oneCellAnchor>
    <xdr:from>
      <xdr:col>0</xdr:col>
      <xdr:colOff>49697</xdr:colOff>
      <xdr:row>11</xdr:row>
      <xdr:rowOff>177373</xdr:rowOff>
    </xdr:from>
    <xdr:ext cx="1366336" cy="3006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/>
            <xdr:cNvSpPr txBox="1"/>
          </xdr:nvSpPr>
          <xdr:spPr>
            <a:xfrm>
              <a:off x="49697" y="3001743"/>
              <a:ext cx="1366336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𝑦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s-ES" sz="1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12,195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427∗6</m:t>
                        </m:r>
                      </m:e>
                    </m:d>
                  </m:oMath>
                </m:oMathPara>
              </a14:m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14,757</a:t>
              </a:r>
            </a:p>
          </xdr:txBody>
        </xdr:sp>
      </mc:Choice>
      <mc:Fallback xmlns="">
        <xdr:sp macro="" textlink="">
          <xdr:nvSpPr>
            <xdr:cNvPr id="18" name="CuadroTexto 17"/>
            <xdr:cNvSpPr txBox="1"/>
          </xdr:nvSpPr>
          <xdr:spPr>
            <a:xfrm>
              <a:off x="49697" y="3001743"/>
              <a:ext cx="1366336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𝑦=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12,195</a:t>
              </a:r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(427∗6)</a:t>
              </a:r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pPr/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14,757</a:t>
              </a:r>
            </a:p>
          </xdr:txBody>
        </xdr:sp>
      </mc:Fallback>
    </mc:AlternateContent>
    <xdr:clientData/>
  </xdr:oneCellAnchor>
  <xdr:oneCellAnchor>
    <xdr:from>
      <xdr:col>1</xdr:col>
      <xdr:colOff>705550</xdr:colOff>
      <xdr:row>11</xdr:row>
      <xdr:rowOff>179604</xdr:rowOff>
    </xdr:from>
    <xdr:ext cx="2297745" cy="3259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/>
            <xdr:cNvSpPr txBox="1"/>
          </xdr:nvSpPr>
          <xdr:spPr>
            <a:xfrm>
              <a:off x="1666333" y="3003974"/>
              <a:ext cx="2297745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(5</m:t>
                        </m:r>
                        <m:r>
                          <a:rPr lang="es-ES" sz="1000" b="0" i="0">
                            <a:latin typeface="Cambria Math" panose="02040503050406030204" pitchFamily="18" charset="0"/>
                          </a:rPr>
                          <m:t>∗206,410)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d>
                          <m:dPr>
                            <m:ctrlPr>
                              <a:rPr lang="es-ES" sz="1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ES" sz="1000" b="0" i="1">
                                <a:latin typeface="Cambria Math" panose="02040503050406030204" pitchFamily="18" charset="0"/>
                              </a:rPr>
                              <m:t>15∗67,380</m:t>
                            </m:r>
                          </m:e>
                        </m:d>
                      </m:num>
                      <m:den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(5∗55)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0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ES" sz="1000" b="0" i="1">
                                    <a:latin typeface="Cambria Math" panose="02040503050406030204" pitchFamily="18" charset="0"/>
                                  </a:rPr>
                                  <m:t>15</m:t>
                                </m:r>
                              </m:e>
                            </m:d>
                          </m:e>
                          <m:sup>
                            <m:r>
                              <a:rPr lang="es-ES" sz="10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s-ES" sz="100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s-ES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427</m:t>
                    </m:r>
                  </m:oMath>
                </m:oMathPara>
              </a14:m>
              <a:endParaRPr lang="es-ES" sz="1000"/>
            </a:p>
          </xdr:txBody>
        </xdr:sp>
      </mc:Choice>
      <mc:Fallback xmlns="">
        <xdr:sp macro="" textlink="">
          <xdr:nvSpPr>
            <xdr:cNvPr id="19" name="CuadroTexto 18"/>
            <xdr:cNvSpPr txBox="1"/>
          </xdr:nvSpPr>
          <xdr:spPr>
            <a:xfrm>
              <a:off x="1666333" y="3003974"/>
              <a:ext cx="2297745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𝑏=(</a:t>
              </a:r>
              <a:r>
                <a:rPr lang="es-ES" sz="1000" b="0" i="0">
                  <a:latin typeface="Cambria Math" panose="02040503050406030204" pitchFamily="18" charset="0"/>
                </a:rPr>
                <a:t>(5∗206,410)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(15∗67,380))/((5∗55)</a:t>
              </a:r>
              <a:r>
                <a:rPr lang="es-ES" sz="1000" i="0">
                  <a:latin typeface="Cambria Math" panose="02040503050406030204" pitchFamily="18" charset="0"/>
                </a:rPr>
                <a:t>−(</a:t>
              </a:r>
              <a:r>
                <a:rPr lang="es-ES" sz="1000" b="0" i="0">
                  <a:latin typeface="Cambria Math" panose="02040503050406030204" pitchFamily="18" charset="0"/>
                </a:rPr>
                <a:t>15)^</a:t>
              </a:r>
              <a:r>
                <a:rPr lang="es-ES" sz="1000" i="0">
                  <a:latin typeface="Cambria Math" panose="02040503050406030204" pitchFamily="18" charset="0"/>
                </a:rPr>
                <a:t>2 )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427</a:t>
              </a:r>
              <a:endParaRPr lang="es-ES" sz="1000"/>
            </a:p>
          </xdr:txBody>
        </xdr:sp>
      </mc:Fallback>
    </mc:AlternateContent>
    <xdr:clientData/>
  </xdr:oneCellAnchor>
  <xdr:oneCellAnchor>
    <xdr:from>
      <xdr:col>4</xdr:col>
      <xdr:colOff>332522</xdr:colOff>
      <xdr:row>11</xdr:row>
      <xdr:rowOff>80211</xdr:rowOff>
    </xdr:from>
    <xdr:ext cx="1378454" cy="4496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/>
            <xdr:cNvSpPr txBox="1"/>
          </xdr:nvSpPr>
          <xdr:spPr>
            <a:xfrm>
              <a:off x="4324739" y="2904581"/>
              <a:ext cx="1378454" cy="449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67380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(427∗15)</m:t>
                        </m:r>
                      </m:num>
                      <m:den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5</m:t>
                        </m:r>
                      </m:den>
                    </m:f>
                  </m:oMath>
                </m:oMathPara>
              </a14:m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 </m:t>
                    </m:r>
                    <m:r>
                      <a:rPr lang="es-ES" sz="100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s-ES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12,195</m:t>
                    </m:r>
                  </m:oMath>
                </m:oMathPara>
              </a14:m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20" name="CuadroTexto 19"/>
            <xdr:cNvSpPr txBox="1"/>
          </xdr:nvSpPr>
          <xdr:spPr>
            <a:xfrm>
              <a:off x="4324739" y="2904581"/>
              <a:ext cx="1378454" cy="449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𝑎=(</a:t>
              </a:r>
              <a:r>
                <a:rPr lang="es-ES" sz="1000" b="0" i="0">
                  <a:latin typeface="Cambria Math" panose="02040503050406030204" pitchFamily="18" charset="0"/>
                </a:rPr>
                <a:t>67380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(427∗15))/5</a:t>
              </a:r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12,195</a:t>
              </a:r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0</xdr:col>
      <xdr:colOff>49696</xdr:colOff>
      <xdr:row>54</xdr:row>
      <xdr:rowOff>132522</xdr:rowOff>
    </xdr:from>
    <xdr:ext cx="1530162" cy="316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24"/>
            <xdr:cNvSpPr txBox="1"/>
          </xdr:nvSpPr>
          <xdr:spPr>
            <a:xfrm>
              <a:off x="49696" y="11487979"/>
              <a:ext cx="1530162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s-ES" sz="1100" b="0" i="0">
                        <a:latin typeface="Cambria Math" panose="02040503050406030204" pitchFamily="18" charset="0"/>
                      </a:rPr>
                      <m:t>Incremento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E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 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𝑋𝑢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𝑋𝑜</m:t>
                        </m:r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𝑋𝑜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5" name="CuadroTexto 24"/>
            <xdr:cNvSpPr txBox="1"/>
          </xdr:nvSpPr>
          <xdr:spPr>
            <a:xfrm>
              <a:off x="49696" y="11487979"/>
              <a:ext cx="1530162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Incremento </a:t>
              </a:r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 </a:t>
              </a:r>
              <a:r>
                <a:rPr lang="es-ES" sz="1100" i="0">
                  <a:latin typeface="Cambria Math" panose="02040503050406030204" pitchFamily="18" charset="0"/>
                </a:rPr>
                <a:t>=(</a:t>
              </a:r>
              <a:r>
                <a:rPr lang="es-ES" sz="1100" b="0" i="0">
                  <a:latin typeface="Cambria Math" panose="02040503050406030204" pitchFamily="18" charset="0"/>
                </a:rPr>
                <a:t>𝑋𝑢</a:t>
              </a:r>
              <a:r>
                <a:rPr lang="es-ES" sz="1100" i="0">
                  <a:latin typeface="Cambria Math" panose="02040503050406030204" pitchFamily="18" charset="0"/>
                </a:rPr>
                <a:t>−</a:t>
              </a:r>
              <a:r>
                <a:rPr lang="es-ES" sz="1100" b="0" i="0">
                  <a:latin typeface="Cambria Math" panose="02040503050406030204" pitchFamily="18" charset="0"/>
                </a:rPr>
                <a:t>𝑋𝑜)/𝑋𝑜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165652</xdr:colOff>
      <xdr:row>54</xdr:row>
      <xdr:rowOff>91108</xdr:rowOff>
    </xdr:from>
    <xdr:ext cx="1298112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CuadroTexto 26"/>
            <xdr:cNvSpPr txBox="1"/>
          </xdr:nvSpPr>
          <xdr:spPr>
            <a:xfrm>
              <a:off x="1929848" y="11446565"/>
              <a:ext cx="1298112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panose="02040503050406030204" pitchFamily="18" charset="0"/>
                      </a:rPr>
                      <m:t>𝑃𝑟𝑜𝑚𝑒𝑑𝑖𝑜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 ∆</m:t>
                    </m:r>
                    <m:r>
                      <a:rPr lang="es-E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∆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7" name="CuadroTexto 26"/>
            <xdr:cNvSpPr txBox="1"/>
          </xdr:nvSpPr>
          <xdr:spPr>
            <a:xfrm>
              <a:off x="1929848" y="11446565"/>
              <a:ext cx="1298112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𝑃𝑟𝑜𝑚𝑒𝑑𝑖𝑜 </a:t>
              </a:r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 </a:t>
              </a:r>
              <a:r>
                <a:rPr lang="es-ES" sz="1100" i="0">
                  <a:latin typeface="Cambria Math" panose="02040503050406030204" pitchFamily="18" charset="0"/>
                </a:rPr>
                <a:t>=(∑128▒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s-ES" sz="1100" i="0">
                  <a:latin typeface="Cambria Math" panose="02040503050406030204" pitchFamily="18" charset="0"/>
                </a:rPr>
                <a:t>𝑁</a:t>
              </a:r>
              <a:r>
                <a:rPr lang="es-ES" sz="1100" b="0" i="0">
                  <a:latin typeface="Cambria Math" panose="02040503050406030204" pitchFamily="18" charset="0"/>
                </a:rPr>
                <a:t>−1)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44726</xdr:colOff>
      <xdr:row>57</xdr:row>
      <xdr:rowOff>44723</xdr:rowOff>
    </xdr:from>
    <xdr:ext cx="1636666" cy="4850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CuadroTexto 30"/>
            <xdr:cNvSpPr txBox="1"/>
          </xdr:nvSpPr>
          <xdr:spPr>
            <a:xfrm>
              <a:off x="44726" y="11971680"/>
              <a:ext cx="1636666" cy="4850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 </m:t>
                    </m:r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𝐽𝑢𝑙𝑖𝑜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12,900</m:t>
                        </m:r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12,860</m:t>
                        </m:r>
                      </m:num>
                      <m:den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12,860</m:t>
                        </m:r>
                      </m:den>
                    </m:f>
                  </m:oMath>
                </m:oMathPara>
              </a14:m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</a:t>
              </a:r>
              <a14:m>
                <m:oMath xmlns:m="http://schemas.openxmlformats.org/officeDocument/2006/math">
                  <m:r>
                    <a:rPr lang="es-ES" sz="1050" b="0" i="1">
                      <a:latin typeface="Cambria Math" panose="02040503050406030204" pitchFamily="18" charset="0"/>
                    </a:rPr>
                    <m:t>=0.0031104</m:t>
                  </m:r>
                </m:oMath>
              </a14:m>
              <a:endParaRPr lang="es-ES" sz="1050"/>
            </a:p>
          </xdr:txBody>
        </xdr:sp>
      </mc:Choice>
      <mc:Fallback xmlns="">
        <xdr:sp macro="" textlink="">
          <xdr:nvSpPr>
            <xdr:cNvPr id="31" name="CuadroTexto 30"/>
            <xdr:cNvSpPr txBox="1"/>
          </xdr:nvSpPr>
          <xdr:spPr>
            <a:xfrm>
              <a:off x="44726" y="11971680"/>
              <a:ext cx="1636666" cy="4850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 𝐽𝑢𝑙𝑖𝑜</a:t>
              </a:r>
              <a:r>
                <a:rPr lang="es-ES" sz="1050" i="0">
                  <a:latin typeface="Cambria Math" panose="02040503050406030204" pitchFamily="18" charset="0"/>
                </a:rPr>
                <a:t>=(</a:t>
              </a:r>
              <a:r>
                <a:rPr lang="es-ES" sz="1050" b="0" i="0">
                  <a:latin typeface="Cambria Math" panose="02040503050406030204" pitchFamily="18" charset="0"/>
                </a:rPr>
                <a:t>12,900</a:t>
              </a:r>
              <a:r>
                <a:rPr lang="es-ES" sz="1050" i="0">
                  <a:latin typeface="Cambria Math" panose="02040503050406030204" pitchFamily="18" charset="0"/>
                </a:rPr>
                <a:t>−</a:t>
              </a:r>
              <a:r>
                <a:rPr lang="es-ES" sz="1050" b="0" i="0">
                  <a:latin typeface="Cambria Math" panose="02040503050406030204" pitchFamily="18" charset="0"/>
                </a:rPr>
                <a:t>12,860)/12,860</a:t>
              </a:r>
              <a:endParaRPr lang="es-ES" sz="1050" b="0" i="1">
                <a:latin typeface="Cambria Math" panose="02040503050406030204" pitchFamily="18" charset="0"/>
              </a:endParaRPr>
            </a:p>
            <a:p>
              <a:pPr/>
              <a:r>
                <a:rPr lang="es-ES" sz="1050" b="0"/>
                <a:t>                </a:t>
              </a:r>
              <a:r>
                <a:rPr lang="es-ES" sz="1050" b="0" i="0">
                  <a:latin typeface="Cambria Math" panose="02040503050406030204" pitchFamily="18" charset="0"/>
                </a:rPr>
                <a:t>=0.0031104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2</xdr:col>
      <xdr:colOff>77856</xdr:colOff>
      <xdr:row>57</xdr:row>
      <xdr:rowOff>69574</xdr:rowOff>
    </xdr:from>
    <xdr:ext cx="1526572" cy="4680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/>
            <xdr:cNvSpPr txBox="1"/>
          </xdr:nvSpPr>
          <xdr:spPr>
            <a:xfrm>
              <a:off x="1842052" y="11996531"/>
              <a:ext cx="1526572" cy="468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</a:rPr>
                      <m:t>𝑃𝑟𝑜𝑚𝑒𝑑𝑖𝑜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 ∆</m:t>
                    </m:r>
                    <m:r>
                      <a:rPr lang="es-ES" sz="105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05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.123901</m:t>
                        </m:r>
                      </m:num>
                      <m:den>
                        <m:r>
                          <a:rPr lang="es-ES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5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            =</a:t>
              </a:r>
              <a14:m>
                <m:oMath xmlns:m="http://schemas.openxmlformats.org/officeDocument/2006/math">
                  <m:r>
                    <a:rPr lang="es-ES" sz="1050" b="0" i="0">
                      <a:latin typeface="Cambria Math" panose="02040503050406030204" pitchFamily="18" charset="0"/>
                    </a:rPr>
                    <m:t> </m:t>
                  </m:r>
                  <m:r>
                    <a:rPr lang="es-ES" sz="1050" b="0" i="1">
                      <a:latin typeface="Cambria Math" panose="02040503050406030204" pitchFamily="18" charset="0"/>
                    </a:rPr>
                    <m:t>0.030975</m:t>
                  </m:r>
                </m:oMath>
              </a14:m>
              <a:endParaRPr lang="es-ES" sz="1050"/>
            </a:p>
          </xdr:txBody>
        </xdr:sp>
      </mc:Choice>
      <mc:Fallback xmlns="">
        <xdr:sp macro="" textlink="">
          <xdr:nvSpPr>
            <xdr:cNvPr id="21" name="CuadroTexto 20"/>
            <xdr:cNvSpPr txBox="1"/>
          </xdr:nvSpPr>
          <xdr:spPr>
            <a:xfrm>
              <a:off x="1842052" y="11996531"/>
              <a:ext cx="1526572" cy="468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</a:rPr>
                <a:t>𝑃𝑟𝑜𝑚𝑒𝑑𝑖𝑜 ∆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s-ES" sz="1050" i="0">
                  <a:latin typeface="Cambria Math" panose="02040503050406030204" pitchFamily="18" charset="0"/>
                </a:rPr>
                <a:t>=0</a:t>
              </a:r>
              <a:r>
                <a:rPr lang="es-ES" sz="1050" b="0" i="0">
                  <a:latin typeface="Cambria Math" panose="02040503050406030204" pitchFamily="18" charset="0"/>
                </a:rPr>
                <a:t>.123901/(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lang="es-ES" sz="1050" b="0" i="0">
                  <a:latin typeface="Cambria Math" panose="02040503050406030204" pitchFamily="18" charset="0"/>
                </a:rPr>
                <a:t>−1)</a:t>
              </a:r>
              <a:endParaRPr lang="es-ES" sz="1050" b="0" i="1">
                <a:latin typeface="Cambria Math" panose="02040503050406030204" pitchFamily="18" charset="0"/>
              </a:endParaRPr>
            </a:p>
            <a:p>
              <a:pPr/>
              <a:r>
                <a:rPr lang="es-ES" sz="1050" b="0"/>
                <a:t>                            =</a:t>
              </a:r>
              <a:r>
                <a:rPr lang="es-ES" sz="1050" b="0" i="0">
                  <a:latin typeface="Cambria Math" panose="02040503050406030204" pitchFamily="18" charset="0"/>
                </a:rPr>
                <a:t> 0.030975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3</xdr:col>
      <xdr:colOff>786845</xdr:colOff>
      <xdr:row>55</xdr:row>
      <xdr:rowOff>8282</xdr:rowOff>
    </xdr:from>
    <xdr:ext cx="224824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CuadroTexto 21"/>
            <xdr:cNvSpPr txBox="1"/>
          </xdr:nvSpPr>
          <xdr:spPr>
            <a:xfrm>
              <a:off x="3578084" y="11554239"/>
              <a:ext cx="2248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panose="02040503050406030204" pitchFamily="18" charset="0"/>
                      </a:rPr>
                      <m:t>𝑃𝑟𝑜𝑛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ó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𝑠𝑡𝑖𝑐𝑜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𝑢</m:t>
                    </m:r>
                    <m:d>
                      <m:d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𝑟𝑜𝑚𝑒𝑑𝑖𝑜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∆</m:t>
                        </m:r>
                        <m:r>
                          <a:rPr lang="es-ES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2" name="CuadroTexto 21"/>
            <xdr:cNvSpPr txBox="1"/>
          </xdr:nvSpPr>
          <xdr:spPr>
            <a:xfrm>
              <a:off x="3578084" y="11554239"/>
              <a:ext cx="2248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𝑃𝑟𝑜𝑛ó𝑠𝑡𝑖𝑐𝑜</a:t>
              </a:r>
              <a:r>
                <a:rPr lang="es-ES" sz="1100" i="0">
                  <a:latin typeface="Cambria Math" panose="02040503050406030204" pitchFamily="18" charset="0"/>
                </a:rPr>
                <a:t>=𝑋</a:t>
              </a:r>
              <a:r>
                <a:rPr lang="es-ES" sz="1100" b="0" i="0">
                  <a:latin typeface="Cambria Math" panose="02040503050406030204" pitchFamily="18" charset="0"/>
                </a:rPr>
                <a:t>𝑢</a:t>
              </a:r>
              <a:r>
                <a:rPr lang="es-ES" sz="1100" i="0">
                  <a:latin typeface="Cambria Math" panose="02040503050406030204" pitchFamily="18" charset="0"/>
                </a:rPr>
                <a:t>(1+𝑃</a:t>
              </a:r>
              <a:r>
                <a:rPr lang="es-ES" sz="1100" b="0" i="0">
                  <a:latin typeface="Cambria Math" panose="02040503050406030204" pitchFamily="18" charset="0"/>
                </a:rPr>
                <a:t>𝑟𝑜𝑚𝑒𝑑𝑖𝑜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∆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781876</xdr:colOff>
      <xdr:row>57</xdr:row>
      <xdr:rowOff>144115</xdr:rowOff>
    </xdr:from>
    <xdr:ext cx="2210733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CuadroTexto 22"/>
            <xdr:cNvSpPr txBox="1"/>
          </xdr:nvSpPr>
          <xdr:spPr>
            <a:xfrm>
              <a:off x="3573115" y="12071072"/>
              <a:ext cx="2210733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</a:rPr>
                      <m:t>𝑃𝑟𝑜𝑛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ó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𝑠𝑡𝑖𝑐𝑜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14,520</m:t>
                    </m:r>
                    <m:d>
                      <m:d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0.030975</m:t>
                        </m:r>
                      </m:e>
                    </m:d>
                  </m:oMath>
                </m:oMathPara>
              </a14:m>
              <a:endParaRPr lang="es-ES" sz="1050" b="0"/>
            </a:p>
            <a:p>
              <a:r>
                <a:rPr lang="es-ES" sz="1050"/>
                <a:t>                         = $14,970</a:t>
              </a:r>
            </a:p>
          </xdr:txBody>
        </xdr:sp>
      </mc:Choice>
      <mc:Fallback xmlns="">
        <xdr:sp macro="" textlink="">
          <xdr:nvSpPr>
            <xdr:cNvPr id="23" name="CuadroTexto 22"/>
            <xdr:cNvSpPr txBox="1"/>
          </xdr:nvSpPr>
          <xdr:spPr>
            <a:xfrm>
              <a:off x="3573115" y="12071072"/>
              <a:ext cx="2210733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</a:rPr>
                <a:t>𝑃𝑟𝑜𝑛ó𝑠𝑡𝑖𝑐𝑜</a:t>
              </a:r>
              <a:r>
                <a:rPr lang="es-ES" sz="1050" i="0">
                  <a:latin typeface="Cambria Math" panose="02040503050406030204" pitchFamily="18" charset="0"/>
                </a:rPr>
                <a:t>=</a:t>
              </a:r>
              <a:r>
                <a:rPr lang="es-ES" sz="1050" b="0" i="0">
                  <a:latin typeface="Cambria Math" panose="02040503050406030204" pitchFamily="18" charset="0"/>
                </a:rPr>
                <a:t>14,520</a:t>
              </a:r>
              <a:r>
                <a:rPr lang="es-ES" sz="1050" i="0">
                  <a:latin typeface="Cambria Math" panose="02040503050406030204" pitchFamily="18" charset="0"/>
                </a:rPr>
                <a:t>(1+</a:t>
              </a:r>
              <a:r>
                <a:rPr lang="es-ES" sz="1050" b="0" i="0">
                  <a:latin typeface="Cambria Math" panose="02040503050406030204" pitchFamily="18" charset="0"/>
                </a:rPr>
                <a:t>0.030975)</a:t>
              </a:r>
              <a:endParaRPr lang="es-ES" sz="1050" b="0"/>
            </a:p>
            <a:p>
              <a:pPr/>
              <a:r>
                <a:rPr lang="es-ES" sz="1050"/>
                <a:t>                         = $14,970</a:t>
              </a: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65431</xdr:colOff>
      <xdr:row>4</xdr:row>
      <xdr:rowOff>238126</xdr:rowOff>
    </xdr:from>
    <xdr:to>
      <xdr:col>0</xdr:col>
      <xdr:colOff>134785</xdr:colOff>
      <xdr:row>4</xdr:row>
      <xdr:rowOff>343050</xdr:rowOff>
    </xdr:to>
    <xdr:sp macro="" textlink="">
      <xdr:nvSpPr>
        <xdr:cNvPr id="2" name="Cheurón 1"/>
        <xdr:cNvSpPr/>
      </xdr:nvSpPr>
      <xdr:spPr>
        <a:xfrm>
          <a:off x="65431" y="1273452"/>
          <a:ext cx="69354" cy="104924"/>
        </a:xfrm>
        <a:prstGeom prst="chevron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68035</xdr:colOff>
      <xdr:row>5</xdr:row>
      <xdr:rowOff>47499</xdr:rowOff>
    </xdr:from>
    <xdr:to>
      <xdr:col>0</xdr:col>
      <xdr:colOff>137389</xdr:colOff>
      <xdr:row>5</xdr:row>
      <xdr:rowOff>152423</xdr:rowOff>
    </xdr:to>
    <xdr:sp macro="" textlink="">
      <xdr:nvSpPr>
        <xdr:cNvPr id="3" name="Cheurón 2"/>
        <xdr:cNvSpPr/>
      </xdr:nvSpPr>
      <xdr:spPr>
        <a:xfrm>
          <a:off x="68035" y="1428624"/>
          <a:ext cx="69354" cy="104924"/>
        </a:xfrm>
        <a:prstGeom prst="chevron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76201</xdr:colOff>
      <xdr:row>0</xdr:row>
      <xdr:rowOff>38101</xdr:rowOff>
    </xdr:from>
    <xdr:to>
      <xdr:col>3</xdr:col>
      <xdr:colOff>342901</xdr:colOff>
      <xdr:row>0</xdr:row>
      <xdr:rowOff>304801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6" y="38101"/>
          <a:ext cx="266700" cy="266700"/>
        </a:xfrm>
        <a:prstGeom prst="rect">
          <a:avLst/>
        </a:prstGeom>
      </xdr:spPr>
    </xdr:pic>
    <xdr:clientData/>
  </xdr:twoCellAnchor>
  <xdr:twoCellAnchor>
    <xdr:from>
      <xdr:col>6</xdr:col>
      <xdr:colOff>478735</xdr:colOff>
      <xdr:row>15</xdr:row>
      <xdr:rowOff>30232</xdr:rowOff>
    </xdr:from>
    <xdr:to>
      <xdr:col>12</xdr:col>
      <xdr:colOff>478735</xdr:colOff>
      <xdr:row>31</xdr:row>
      <xdr:rowOff>153644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56735</xdr:colOff>
      <xdr:row>35</xdr:row>
      <xdr:rowOff>36857</xdr:rowOff>
    </xdr:from>
    <xdr:ext cx="1360885" cy="4735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/>
            <xdr:cNvSpPr txBox="1"/>
          </xdr:nvSpPr>
          <xdr:spPr>
            <a:xfrm>
              <a:off x="56735" y="7247282"/>
              <a:ext cx="1360885" cy="4735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𝑇𝐶𝑃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𝑈</m:t>
                                        </m:r>
                                      </m:sub>
                                    </m:sSub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ES" sz="1100" i="1">
                                            <a:latin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s-ES" sz="1100" i="0">
                                            <a:latin typeface="Cambria Math" panose="02040503050406030204" pitchFamily="18" charset="0"/>
                                          </a:rPr>
                                          <m:t>0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f>
                              <m:f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ES" sz="1100" i="0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s-ES" sz="110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  <m:r>
                                  <a:rPr lang="es-ES" sz="1100" i="0">
                                    <a:latin typeface="Cambria Math" panose="02040503050406030204" pitchFamily="18" charset="0"/>
                                  </a:rPr>
                                  <m:t>−1</m:t>
                                </m:r>
                              </m:den>
                            </m:f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6" name="CuadroTexto 5"/>
            <xdr:cNvSpPr txBox="1"/>
          </xdr:nvSpPr>
          <xdr:spPr>
            <a:xfrm>
              <a:off x="56735" y="7247282"/>
              <a:ext cx="1360885" cy="4735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𝑇𝐶𝑃=[(𝑥_𝑈/𝑥_0 )^(1/(𝑛−1))−1]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70019</xdr:colOff>
      <xdr:row>10</xdr:row>
      <xdr:rowOff>136280</xdr:rowOff>
    </xdr:from>
    <xdr:ext cx="70262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/>
            <xdr:cNvSpPr txBox="1"/>
          </xdr:nvSpPr>
          <xdr:spPr>
            <a:xfrm>
              <a:off x="70019" y="227940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7" name="CuadroTexto 6"/>
            <xdr:cNvSpPr txBox="1"/>
          </xdr:nvSpPr>
          <xdr:spPr>
            <a:xfrm>
              <a:off x="70019" y="227940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</xdr:col>
      <xdr:colOff>698222</xdr:colOff>
      <xdr:row>10</xdr:row>
      <xdr:rowOff>49311</xdr:rowOff>
    </xdr:from>
    <xdr:ext cx="1318502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/>
            <xdr:cNvSpPr txBox="1"/>
          </xdr:nvSpPr>
          <xdr:spPr>
            <a:xfrm>
              <a:off x="1660247" y="2192436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8" name="CuadroTexto 7"/>
            <xdr:cNvSpPr txBox="1"/>
          </xdr:nvSpPr>
          <xdr:spPr>
            <a:xfrm>
              <a:off x="1660247" y="2192436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4</xdr:col>
      <xdr:colOff>347804</xdr:colOff>
      <xdr:row>10</xdr:row>
      <xdr:rowOff>50267</xdr:rowOff>
    </xdr:from>
    <xdr:ext cx="911724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/>
            <xdr:cNvSpPr txBox="1"/>
          </xdr:nvSpPr>
          <xdr:spPr>
            <a:xfrm>
              <a:off x="4272104" y="2193392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9" name="CuadroTexto 8"/>
            <xdr:cNvSpPr txBox="1"/>
          </xdr:nvSpPr>
          <xdr:spPr>
            <a:xfrm>
              <a:off x="4272104" y="2193392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992256</xdr:colOff>
      <xdr:row>35</xdr:row>
      <xdr:rowOff>188841</xdr:rowOff>
    </xdr:from>
    <xdr:ext cx="16778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/>
            <xdr:cNvSpPr txBox="1"/>
          </xdr:nvSpPr>
          <xdr:spPr>
            <a:xfrm>
              <a:off x="2754381" y="7399266"/>
              <a:ext cx="16778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𝑇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𝑛𝑑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𝑐𝑖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𝑢</m:t>
                    </m:r>
                    <m:d>
                      <m:d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𝑇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𝐶𝑃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0" name="CuadroTexto 9"/>
            <xdr:cNvSpPr txBox="1"/>
          </xdr:nvSpPr>
          <xdr:spPr>
            <a:xfrm>
              <a:off x="2754381" y="7399266"/>
              <a:ext cx="16778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𝑇ⅇ𝑛𝑑ⅇ𝑛</a:t>
              </a:r>
              <a:r>
                <a:rPr lang="es-ES" sz="1100" b="0" i="0">
                  <a:latin typeface="Cambria Math" panose="02040503050406030204" pitchFamily="18" charset="0"/>
                </a:rPr>
                <a:t>𝑐𝑖</a:t>
              </a:r>
              <a:r>
                <a:rPr lang="es-ES" sz="1100" i="0">
                  <a:latin typeface="Cambria Math" panose="02040503050406030204" pitchFamily="18" charset="0"/>
                </a:rPr>
                <a:t>𝑎=𝑋</a:t>
              </a:r>
              <a:r>
                <a:rPr lang="es-ES" sz="1100" b="0" i="0">
                  <a:latin typeface="Cambria Math" panose="02040503050406030204" pitchFamily="18" charset="0"/>
                </a:rPr>
                <a:t>𝑢</a:t>
              </a:r>
              <a:r>
                <a:rPr lang="es-ES" sz="1100" i="0">
                  <a:latin typeface="Cambria Math" panose="02040503050406030204" pitchFamily="18" charset="0"/>
                </a:rPr>
                <a:t>(1+𝑇</a:t>
              </a:r>
              <a:r>
                <a:rPr lang="es-ES" sz="1100" b="0" i="0">
                  <a:latin typeface="Cambria Math" panose="02040503050406030204" pitchFamily="18" charset="0"/>
                </a:rPr>
                <a:t>𝐶𝑃)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65015</xdr:colOff>
      <xdr:row>38</xdr:row>
      <xdr:rowOff>61291</xdr:rowOff>
    </xdr:from>
    <xdr:ext cx="1383584" cy="3773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/>
            <xdr:cNvSpPr txBox="1"/>
          </xdr:nvSpPr>
          <xdr:spPr>
            <a:xfrm>
              <a:off x="65015" y="7830378"/>
              <a:ext cx="1383584" cy="377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i="1">
                        <a:latin typeface="Cambria Math" panose="02040503050406030204" pitchFamily="18" charset="0"/>
                      </a:rPr>
                      <m:t>𝑇𝐶𝑃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p>
                          <m:sSupPr>
                            <m:ctrlPr>
                              <a:rPr lang="es-ES" sz="105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s-ES" sz="105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E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∎</m:t>
                                    </m:r>
                                  </m:num>
                                  <m:den>
                                    <m:r>
                                      <a:rPr lang="es-E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∎</m:t>
                                    </m:r>
                                  </m:den>
                                </m:f>
                              </m:e>
                            </m:d>
                          </m:e>
                          <m:sup>
                            <m:f>
                              <m:fPr>
                                <m:ctrlPr>
                                  <a:rPr lang="es-ES" sz="105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ES" sz="1050" i="0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∎</m:t>
                                </m:r>
                                <m:r>
                                  <a:rPr lang="es-ES" sz="1050" i="0">
                                    <a:latin typeface="Cambria Math" panose="02040503050406030204" pitchFamily="18" charset="0"/>
                                  </a:rPr>
                                  <m:t>−1</m:t>
                                </m:r>
                              </m:den>
                            </m:f>
                          </m:sup>
                        </m:sSup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r>
                      <a:rPr lang="es-ES" sz="105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es-ES" sz="1050"/>
            </a:p>
          </xdr:txBody>
        </xdr:sp>
      </mc:Choice>
      <mc:Fallback xmlns="">
        <xdr:sp macro="" textlink="">
          <xdr:nvSpPr>
            <xdr:cNvPr id="11" name="CuadroTexto 10"/>
            <xdr:cNvSpPr txBox="1"/>
          </xdr:nvSpPr>
          <xdr:spPr>
            <a:xfrm>
              <a:off x="65015" y="7830378"/>
              <a:ext cx="1383584" cy="377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𝑇𝐶𝑃=[(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)^(</a:t>
              </a:r>
              <a:r>
                <a:rPr lang="es-ES" sz="1050" i="0">
                  <a:latin typeface="Cambria Math" panose="02040503050406030204" pitchFamily="18" charset="0"/>
                </a:rPr>
                <a:t>1/(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i="0">
                  <a:latin typeface="Cambria Math" panose="02040503050406030204" pitchFamily="18" charset="0"/>
                </a:rPr>
                <a:t>−1))−1]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2</xdr:col>
      <xdr:colOff>942144</xdr:colOff>
      <xdr:row>38</xdr:row>
      <xdr:rowOff>123823</xdr:rowOff>
    </xdr:from>
    <xdr:ext cx="1478866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/>
            <xdr:cNvSpPr txBox="1"/>
          </xdr:nvSpPr>
          <xdr:spPr>
            <a:xfrm>
              <a:off x="2706340" y="7892910"/>
              <a:ext cx="1478866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i="1">
                        <a:latin typeface="Cambria Math" panose="02040503050406030204" pitchFamily="18" charset="0"/>
                      </a:rPr>
                      <m:t>𝑇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𝑛𝑑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ⅇ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𝑐𝑖</m:t>
                    </m:r>
                    <m:r>
                      <a:rPr lang="es-ES" sz="105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∎ </m:t>
                    </m:r>
                    <m:d>
                      <m:d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e>
                    </m:d>
                  </m:oMath>
                </m:oMathPara>
              </a14:m>
              <a:endParaRPr lang="es-ES" sz="1050" b="0"/>
            </a:p>
            <a:p>
              <a:r>
                <a:rPr lang="es-ES" sz="1050" baseline="0"/>
                <a:t>                         </a:t>
              </a:r>
              <a:r>
                <a:rPr lang="es-ES" sz="1050"/>
                <a:t>= $</a:t>
              </a:r>
            </a:p>
          </xdr:txBody>
        </xdr:sp>
      </mc:Choice>
      <mc:Fallback xmlns="">
        <xdr:sp macro="" textlink="">
          <xdr:nvSpPr>
            <xdr:cNvPr id="12" name="CuadroTexto 11"/>
            <xdr:cNvSpPr txBox="1"/>
          </xdr:nvSpPr>
          <xdr:spPr>
            <a:xfrm>
              <a:off x="2706340" y="7892910"/>
              <a:ext cx="1478866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𝑇ⅇ𝑛𝑑ⅇ𝑛</a:t>
              </a:r>
              <a:r>
                <a:rPr lang="es-ES" sz="1050" b="0" i="0">
                  <a:latin typeface="Cambria Math" panose="02040503050406030204" pitchFamily="18" charset="0"/>
                </a:rPr>
                <a:t>𝑐𝑖</a:t>
              </a:r>
              <a:r>
                <a:rPr lang="es-ES" sz="1050" i="0">
                  <a:latin typeface="Cambria Math" panose="02040503050406030204" pitchFamily="18" charset="0"/>
                </a:rPr>
                <a:t>𝑎=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 </a:t>
              </a:r>
              <a:r>
                <a:rPr lang="es-ES" sz="1050" i="0">
                  <a:latin typeface="Cambria Math" panose="02040503050406030204" pitchFamily="18" charset="0"/>
                </a:rPr>
                <a:t>(</a:t>
              </a:r>
              <a:r>
                <a:rPr lang="es-ES" sz="1050" b="0" i="0">
                  <a:latin typeface="Cambria Math" panose="02040503050406030204" pitchFamily="18" charset="0"/>
                </a:rPr>
                <a:t>1</a:t>
              </a:r>
              <a:r>
                <a:rPr lang="es-ES" sz="1050" i="0">
                  <a:latin typeface="Cambria Math" panose="02040503050406030204" pitchFamily="18" charset="0"/>
                </a:rPr>
                <a:t>+</a:t>
              </a:r>
              <a:r>
                <a:rPr lang="es-ES" sz="1050" b="0" i="0">
                  <a:latin typeface="Cambria Math" panose="02040503050406030204" pitchFamily="18" charset="0"/>
                </a:rPr>
                <a:t>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s-ES" sz="1050" b="0"/>
            </a:p>
            <a:p>
              <a:r>
                <a:rPr lang="es-ES" sz="1050" baseline="0"/>
                <a:t>                         </a:t>
              </a:r>
              <a:r>
                <a:rPr lang="es-ES" sz="1050"/>
                <a:t>= $</a:t>
              </a:r>
            </a:p>
          </xdr:txBody>
        </xdr:sp>
      </mc:Fallback>
    </mc:AlternateContent>
    <xdr:clientData/>
  </xdr:oneCellAnchor>
  <xdr:oneCellAnchor>
    <xdr:from>
      <xdr:col>0</xdr:col>
      <xdr:colOff>49697</xdr:colOff>
      <xdr:row>12</xdr:row>
      <xdr:rowOff>177373</xdr:rowOff>
    </xdr:from>
    <xdr:ext cx="933845" cy="3006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/>
            <xdr:cNvSpPr txBox="1"/>
          </xdr:nvSpPr>
          <xdr:spPr>
            <a:xfrm>
              <a:off x="49697" y="2761547"/>
              <a:ext cx="933845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𝑦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∎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</m:e>
                    </m:d>
                    <m:r>
                      <a:rPr lang="es-E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</a:t>
              </a:r>
            </a:p>
          </xdr:txBody>
        </xdr:sp>
      </mc:Choice>
      <mc:Fallback xmlns="">
        <xdr:sp macro="" textlink="">
          <xdr:nvSpPr>
            <xdr:cNvPr id="13" name="CuadroTexto 12"/>
            <xdr:cNvSpPr txBox="1"/>
          </xdr:nvSpPr>
          <xdr:spPr>
            <a:xfrm>
              <a:off x="49697" y="2761547"/>
              <a:ext cx="933845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𝑦=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𝑥 )  </a:t>
              </a:r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</a:t>
              </a:r>
            </a:p>
          </xdr:txBody>
        </xdr:sp>
      </mc:Fallback>
    </mc:AlternateContent>
    <xdr:clientData/>
  </xdr:oneCellAnchor>
  <xdr:oneCellAnchor>
    <xdr:from>
      <xdr:col>1</xdr:col>
      <xdr:colOff>705550</xdr:colOff>
      <xdr:row>12</xdr:row>
      <xdr:rowOff>179604</xdr:rowOff>
    </xdr:from>
    <xdr:ext cx="1449499" cy="3259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/>
            <xdr:cNvSpPr txBox="1"/>
          </xdr:nvSpPr>
          <xdr:spPr>
            <a:xfrm>
              <a:off x="1666333" y="2763778"/>
              <a:ext cx="1449499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0">
                            <a:latin typeface="Cambria Math" panose="02040503050406030204" pitchFamily="18" charset="0"/>
                          </a:rPr>
                          <m:t>)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d>
                          <m:dPr>
                            <m:ctrlPr>
                              <a:rPr lang="es-ES" sz="1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∎</m:t>
                            </m:r>
                            <m:r>
                              <a:rPr lang="es-ES" sz="10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∎</m:t>
                            </m:r>
                          </m:e>
                        </m:d>
                      </m:num>
                      <m:den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)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∎</m:t>
                            </m:r>
                          </m:e>
                          <m:sup>
                            <m:r>
                              <a:rPr lang="es-ES" sz="10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s-ES" sz="100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</m:oMath>
                </m:oMathPara>
              </a14:m>
              <a:endParaRPr lang="es-ES" sz="1000"/>
            </a:p>
          </xdr:txBody>
        </xdr:sp>
      </mc:Choice>
      <mc:Fallback xmlns="">
        <xdr:sp macro="" textlink="">
          <xdr:nvSpPr>
            <xdr:cNvPr id="14" name="CuadroTexto 13"/>
            <xdr:cNvSpPr txBox="1"/>
          </xdr:nvSpPr>
          <xdr:spPr>
            <a:xfrm>
              <a:off x="1666333" y="2763778"/>
              <a:ext cx="1449499" cy="325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𝑏=(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)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)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s-ES" sz="1000" i="0">
                  <a:latin typeface="Cambria Math" panose="02040503050406030204" pitchFamily="18" charset="0"/>
                </a:rPr>
                <a:t>2 )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endParaRPr lang="es-ES" sz="1000"/>
            </a:p>
          </xdr:txBody>
        </xdr:sp>
      </mc:Fallback>
    </mc:AlternateContent>
    <xdr:clientData/>
  </xdr:oneCellAnchor>
  <xdr:oneCellAnchor>
    <xdr:from>
      <xdr:col>4</xdr:col>
      <xdr:colOff>332522</xdr:colOff>
      <xdr:row>12</xdr:row>
      <xdr:rowOff>80211</xdr:rowOff>
    </xdr:from>
    <xdr:ext cx="1082669" cy="4424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/>
            <xdr:cNvSpPr txBox="1"/>
          </xdr:nvSpPr>
          <xdr:spPr>
            <a:xfrm>
              <a:off x="4258479" y="2664385"/>
              <a:ext cx="1082669" cy="442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den>
                    </m:f>
                  </m:oMath>
                </m:oMathPara>
              </a14:m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14:m>
                <m:oMath xmlns:m="http://schemas.openxmlformats.org/officeDocument/2006/math">
                  <m:r>
                    <a:rPr lang="es-ES" sz="10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   </m:t>
                  </m:r>
                  <m:r>
                    <a:rPr lang="es-ES" sz="100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s-ES" sz="1000">
                  <a:latin typeface="Cambria" panose="02040503050406030204" pitchFamily="18" charset="0"/>
                  <a:ea typeface="Cambria" panose="02040503050406030204" pitchFamily="18" charset="0"/>
                </a:rPr>
                <a:t>$</a:t>
              </a:r>
            </a:p>
          </xdr:txBody>
        </xdr:sp>
      </mc:Choice>
      <mc:Fallback xmlns="">
        <xdr:sp macro="" textlink="">
          <xdr:nvSpPr>
            <xdr:cNvPr id="15" name="CuadroTexto 14"/>
            <xdr:cNvSpPr txBox="1"/>
          </xdr:nvSpPr>
          <xdr:spPr>
            <a:xfrm>
              <a:off x="4258479" y="2664385"/>
              <a:ext cx="1082669" cy="442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𝑎=(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lang="es-ES" sz="1000" b="0" i="0">
                  <a:latin typeface="Cambria Math" panose="02040503050406030204" pitchFamily="18" charset="0"/>
                </a:rPr>
                <a:t>))/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ES" sz="1000">
                  <a:latin typeface="Cambria" panose="02040503050406030204" pitchFamily="18" charset="0"/>
                  <a:ea typeface="Cambria" panose="02040503050406030204" pitchFamily="18" charset="0"/>
                </a:rPr>
                <a:t>$</a:t>
              </a:r>
            </a:p>
          </xdr:txBody>
        </xdr:sp>
      </mc:Fallback>
    </mc:AlternateContent>
    <xdr:clientData/>
  </xdr:oneCellAnchor>
  <xdr:oneCellAnchor>
    <xdr:from>
      <xdr:col>0</xdr:col>
      <xdr:colOff>49696</xdr:colOff>
      <xdr:row>55</xdr:row>
      <xdr:rowOff>132522</xdr:rowOff>
    </xdr:from>
    <xdr:ext cx="1530162" cy="316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/>
            <xdr:cNvSpPr txBox="1"/>
          </xdr:nvSpPr>
          <xdr:spPr>
            <a:xfrm>
              <a:off x="49696" y="11267247"/>
              <a:ext cx="1530162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s-ES" sz="1100" b="0" i="0">
                        <a:latin typeface="Cambria Math" panose="02040503050406030204" pitchFamily="18" charset="0"/>
                      </a:rPr>
                      <m:t>Incremento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E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 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𝑋𝑢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𝑋𝑜</m:t>
                        </m:r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𝑋𝑜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6" name="CuadroTexto 15"/>
            <xdr:cNvSpPr txBox="1"/>
          </xdr:nvSpPr>
          <xdr:spPr>
            <a:xfrm>
              <a:off x="49696" y="11267247"/>
              <a:ext cx="1530162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Incremento </a:t>
              </a:r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 </a:t>
              </a:r>
              <a:r>
                <a:rPr lang="es-ES" sz="1100" i="0">
                  <a:latin typeface="Cambria Math" panose="02040503050406030204" pitchFamily="18" charset="0"/>
                </a:rPr>
                <a:t>=(</a:t>
              </a:r>
              <a:r>
                <a:rPr lang="es-ES" sz="1100" b="0" i="0">
                  <a:latin typeface="Cambria Math" panose="02040503050406030204" pitchFamily="18" charset="0"/>
                </a:rPr>
                <a:t>𝑋𝑢</a:t>
              </a:r>
              <a:r>
                <a:rPr lang="es-ES" sz="1100" i="0">
                  <a:latin typeface="Cambria Math" panose="02040503050406030204" pitchFamily="18" charset="0"/>
                </a:rPr>
                <a:t>−</a:t>
              </a:r>
              <a:r>
                <a:rPr lang="es-ES" sz="1100" b="0" i="0">
                  <a:latin typeface="Cambria Math" panose="02040503050406030204" pitchFamily="18" charset="0"/>
                </a:rPr>
                <a:t>𝑋𝑜)/𝑋𝑜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165652</xdr:colOff>
      <xdr:row>55</xdr:row>
      <xdr:rowOff>91108</xdr:rowOff>
    </xdr:from>
    <xdr:ext cx="1298112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/>
            <xdr:cNvSpPr txBox="1"/>
          </xdr:nvSpPr>
          <xdr:spPr>
            <a:xfrm>
              <a:off x="1927777" y="11225833"/>
              <a:ext cx="1298112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panose="02040503050406030204" pitchFamily="18" charset="0"/>
                      </a:rPr>
                      <m:t>𝑃𝑟𝑜𝑚𝑒𝑑𝑖𝑜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 ∆</m:t>
                    </m:r>
                    <m:r>
                      <a:rPr lang="es-E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∆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7" name="CuadroTexto 16"/>
            <xdr:cNvSpPr txBox="1"/>
          </xdr:nvSpPr>
          <xdr:spPr>
            <a:xfrm>
              <a:off x="1927777" y="11225833"/>
              <a:ext cx="1298112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𝑃𝑟𝑜𝑚𝑒𝑑𝑖𝑜 ∆</a:t>
              </a:r>
              <a:r>
                <a:rPr lang="es-E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s-ES" sz="1100" i="0">
                  <a:latin typeface="Cambria Math" panose="02040503050406030204" pitchFamily="18" charset="0"/>
                </a:rPr>
                <a:t>=(∑128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▒∆)/(</a:t>
              </a:r>
              <a:r>
                <a:rPr lang="es-ES" sz="1100" i="0">
                  <a:latin typeface="Cambria Math" panose="02040503050406030204" pitchFamily="18" charset="0"/>
                </a:rPr>
                <a:t>𝑁</a:t>
              </a:r>
              <a:r>
                <a:rPr lang="es-ES" sz="1100" b="0" i="0">
                  <a:latin typeface="Cambria Math" panose="02040503050406030204" pitchFamily="18" charset="0"/>
                </a:rPr>
                <a:t>−1)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0</xdr:col>
      <xdr:colOff>44726</xdr:colOff>
      <xdr:row>58</xdr:row>
      <xdr:rowOff>44723</xdr:rowOff>
    </xdr:from>
    <xdr:ext cx="1117422" cy="4482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/>
            <xdr:cNvSpPr txBox="1"/>
          </xdr:nvSpPr>
          <xdr:spPr>
            <a:xfrm>
              <a:off x="44726" y="11731484"/>
              <a:ext cx="1117422" cy="4482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 </m:t>
                    </m:r>
                    <m:r>
                      <a:rPr lang="es-ES" sz="105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𝑀𝑒𝑠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num>
                      <m:den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den>
                    </m:f>
                  </m:oMath>
                </m:oMathPara>
              </a14:m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</a:t>
              </a:r>
              <a14:m>
                <m:oMath xmlns:m="http://schemas.openxmlformats.org/officeDocument/2006/math">
                  <m:r>
                    <a:rPr lang="es-ES" sz="1050" b="0" i="1">
                      <a:latin typeface="Cambria Math" panose="02040503050406030204" pitchFamily="18" charset="0"/>
                    </a:rPr>
                    <m:t>=</m:t>
                  </m:r>
                </m:oMath>
              </a14:m>
              <a:endParaRPr lang="es-ES" sz="1050"/>
            </a:p>
          </xdr:txBody>
        </xdr:sp>
      </mc:Choice>
      <mc:Fallback xmlns="">
        <xdr:sp macro="" textlink="">
          <xdr:nvSpPr>
            <xdr:cNvPr id="18" name="CuadroTexto 17"/>
            <xdr:cNvSpPr txBox="1"/>
          </xdr:nvSpPr>
          <xdr:spPr>
            <a:xfrm>
              <a:off x="44726" y="11731484"/>
              <a:ext cx="1117422" cy="4482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 𝑀𝑒𝑠</a:t>
              </a:r>
              <a:r>
                <a:rPr lang="es-ES" sz="1050" i="0">
                  <a:latin typeface="Cambria Math" panose="02040503050406030204" pitchFamily="18" charset="0"/>
                </a:rPr>
                <a:t>=(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i="0">
                  <a:latin typeface="Cambria Math" panose="02040503050406030204" pitchFamily="18" charset="0"/>
                </a:rPr>
                <a:t>−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</a:t>
              </a:r>
              <a:r>
                <a:rPr lang="es-ES" sz="1050" b="0" i="0">
                  <a:latin typeface="Cambria Math" panose="02040503050406030204" pitchFamily="18" charset="0"/>
                </a:rPr>
                <a:t>=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2</xdr:col>
      <xdr:colOff>77856</xdr:colOff>
      <xdr:row>58</xdr:row>
      <xdr:rowOff>69574</xdr:rowOff>
    </xdr:from>
    <xdr:ext cx="1395767" cy="4482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/>
            <xdr:cNvSpPr txBox="1"/>
          </xdr:nvSpPr>
          <xdr:spPr>
            <a:xfrm>
              <a:off x="1842052" y="11756335"/>
              <a:ext cx="1395767" cy="4482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</a:rPr>
                      <m:t>𝑃𝑟𝑜𝑚𝑒𝑑𝑖𝑜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 ∆</m:t>
                    </m:r>
                    <m:r>
                      <a:rPr lang="es-ES" sz="105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num>
                      <m:den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  <m:r>
                          <a:rPr lang="es-ES" sz="1050" b="0" i="1">
                            <a:latin typeface="Cambria Math" panose="02040503050406030204" pitchFamily="18" charset="0"/>
                          </a:rPr>
                          <m:t>−1</m:t>
                        </m:r>
                      </m:den>
                    </m:f>
                  </m:oMath>
                </m:oMathPara>
              </a14:m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            =</a:t>
              </a:r>
              <a14:m>
                <m:oMath xmlns:m="http://schemas.openxmlformats.org/officeDocument/2006/math">
                  <m:r>
                    <a:rPr lang="es-ES" sz="1050" b="0" i="0">
                      <a:latin typeface="Cambria Math" panose="02040503050406030204" pitchFamily="18" charset="0"/>
                    </a:rPr>
                    <m:t> </m:t>
                  </m:r>
                </m:oMath>
              </a14:m>
              <a:endParaRPr lang="es-ES" sz="1050"/>
            </a:p>
          </xdr:txBody>
        </xdr:sp>
      </mc:Choice>
      <mc:Fallback xmlns="">
        <xdr:sp macro="" textlink="">
          <xdr:nvSpPr>
            <xdr:cNvPr id="19" name="CuadroTexto 18"/>
            <xdr:cNvSpPr txBox="1"/>
          </xdr:nvSpPr>
          <xdr:spPr>
            <a:xfrm>
              <a:off x="1842052" y="11756335"/>
              <a:ext cx="1395767" cy="4482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</a:rPr>
                <a:t>𝑃𝑟𝑜𝑚𝑒𝑑𝑖𝑜 ∆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s-ES" sz="1050" i="0">
                  <a:latin typeface="Cambria Math" panose="02040503050406030204" pitchFamily="18" charset="0"/>
                </a:rPr>
                <a:t>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latin typeface="Cambria Math" panose="02040503050406030204" pitchFamily="18" charset="0"/>
                </a:rPr>
                <a:t>−1)</a:t>
              </a:r>
              <a:endParaRPr lang="es-ES" sz="1050" b="0" i="1">
                <a:latin typeface="Cambria Math" panose="02040503050406030204" pitchFamily="18" charset="0"/>
              </a:endParaRPr>
            </a:p>
            <a:p>
              <a:r>
                <a:rPr lang="es-ES" sz="1050" b="0"/>
                <a:t>                            =</a:t>
              </a:r>
              <a:r>
                <a:rPr lang="es-ES" sz="1050" b="0" i="0">
                  <a:latin typeface="Cambria Math" panose="02040503050406030204" pitchFamily="18" charset="0"/>
                </a:rPr>
                <a:t> </a:t>
              </a:r>
              <a:endParaRPr lang="es-ES" sz="1050"/>
            </a:p>
          </xdr:txBody>
        </xdr:sp>
      </mc:Fallback>
    </mc:AlternateContent>
    <xdr:clientData/>
  </xdr:oneCellAnchor>
  <xdr:oneCellAnchor>
    <xdr:from>
      <xdr:col>3</xdr:col>
      <xdr:colOff>786845</xdr:colOff>
      <xdr:row>56</xdr:row>
      <xdr:rowOff>8282</xdr:rowOff>
    </xdr:from>
    <xdr:ext cx="224824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/>
            <xdr:cNvSpPr txBox="1"/>
          </xdr:nvSpPr>
          <xdr:spPr>
            <a:xfrm>
              <a:off x="3577670" y="11333507"/>
              <a:ext cx="2248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panose="02040503050406030204" pitchFamily="18" charset="0"/>
                      </a:rPr>
                      <m:t>𝑃𝑟𝑜𝑛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ó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𝑠𝑡𝑖𝑐𝑜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es-ES" sz="1100" b="0" i="1">
                        <a:latin typeface="Cambria Math" panose="02040503050406030204" pitchFamily="18" charset="0"/>
                      </a:rPr>
                      <m:t>𝑢</m:t>
                    </m:r>
                    <m:d>
                      <m:d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𝑟𝑜𝑚𝑒𝑑𝑖𝑜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∆</m:t>
                        </m:r>
                        <m:r>
                          <a:rPr lang="es-ES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e>
                    </m: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0" name="CuadroTexto 19"/>
            <xdr:cNvSpPr txBox="1"/>
          </xdr:nvSpPr>
          <xdr:spPr>
            <a:xfrm>
              <a:off x="3577670" y="11333507"/>
              <a:ext cx="2248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 panose="02040503050406030204" pitchFamily="18" charset="0"/>
                </a:rPr>
                <a:t>𝑃𝑟𝑜𝑛ó𝑠𝑡𝑖𝑐𝑜</a:t>
              </a:r>
              <a:r>
                <a:rPr lang="es-ES" sz="1100" i="0">
                  <a:latin typeface="Cambria Math" panose="02040503050406030204" pitchFamily="18" charset="0"/>
                </a:rPr>
                <a:t>=𝑋</a:t>
              </a:r>
              <a:r>
                <a:rPr lang="es-ES" sz="1100" b="0" i="0">
                  <a:latin typeface="Cambria Math" panose="02040503050406030204" pitchFamily="18" charset="0"/>
                </a:rPr>
                <a:t>𝑢</a:t>
              </a:r>
              <a:r>
                <a:rPr lang="es-ES" sz="1100" i="0">
                  <a:latin typeface="Cambria Math" panose="02040503050406030204" pitchFamily="18" charset="0"/>
                </a:rPr>
                <a:t>(1+𝑃</a:t>
              </a:r>
              <a:r>
                <a:rPr lang="es-ES" sz="1100" b="0" i="0">
                  <a:latin typeface="Cambria Math" panose="02040503050406030204" pitchFamily="18" charset="0"/>
                </a:rPr>
                <a:t>𝑟𝑜𝑚𝑒𝑑𝑖𝑜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781876</xdr:colOff>
      <xdr:row>58</xdr:row>
      <xdr:rowOff>144115</xdr:rowOff>
    </xdr:from>
    <xdr:ext cx="1554208" cy="328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uadroTexto 20"/>
            <xdr:cNvSpPr txBox="1"/>
          </xdr:nvSpPr>
          <xdr:spPr>
            <a:xfrm>
              <a:off x="3573115" y="11830876"/>
              <a:ext cx="1554208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50" b="0" i="1">
                        <a:latin typeface="Cambria Math" panose="02040503050406030204" pitchFamily="18" charset="0"/>
                      </a:rPr>
                      <m:t>𝑃𝑟𝑜𝑛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ó</m:t>
                    </m:r>
                    <m:r>
                      <a:rPr lang="es-ES" sz="1050" b="0" i="1">
                        <a:latin typeface="Cambria Math" panose="02040503050406030204" pitchFamily="18" charset="0"/>
                      </a:rPr>
                      <m:t>𝑠𝑡𝑖𝑐𝑜</m:t>
                    </m:r>
                    <m:r>
                      <a:rPr lang="es-ES" sz="105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∎</m:t>
                    </m:r>
                    <m:d>
                      <m:dPr>
                        <m:ctrlPr>
                          <a:rPr lang="es-ES" sz="105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ES" sz="1050" i="0">
                            <a:latin typeface="Cambria Math" panose="02040503050406030204" pitchFamily="18" charset="0"/>
                          </a:rPr>
                          <m:t>1+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∎</m:t>
                        </m:r>
                      </m:e>
                    </m:d>
                  </m:oMath>
                </m:oMathPara>
              </a14:m>
              <a:endParaRPr lang="es-ES" sz="1050" b="0"/>
            </a:p>
            <a:p>
              <a:r>
                <a:rPr lang="es-ES" sz="1050"/>
                <a:t>                         = $</a:t>
              </a:r>
            </a:p>
          </xdr:txBody>
        </xdr:sp>
      </mc:Choice>
      <mc:Fallback xmlns="">
        <xdr:sp macro="" textlink="">
          <xdr:nvSpPr>
            <xdr:cNvPr id="21" name="CuadroTexto 20"/>
            <xdr:cNvSpPr txBox="1"/>
          </xdr:nvSpPr>
          <xdr:spPr>
            <a:xfrm>
              <a:off x="3573115" y="11830876"/>
              <a:ext cx="1554208" cy="328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50" b="0" i="0">
                  <a:latin typeface="Cambria Math" panose="02040503050406030204" pitchFamily="18" charset="0"/>
                </a:rPr>
                <a:t>𝑃𝑟𝑜𝑛ó𝑠𝑡𝑖𝑐𝑜</a:t>
              </a:r>
              <a:r>
                <a:rPr lang="es-ES" sz="1050" i="0">
                  <a:latin typeface="Cambria Math" panose="02040503050406030204" pitchFamily="18" charset="0"/>
                </a:rPr>
                <a:t>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i="0">
                  <a:latin typeface="Cambria Math" panose="02040503050406030204" pitchFamily="18" charset="0"/>
                </a:rPr>
                <a:t>(1+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∎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s-ES" sz="1050" b="0"/>
            </a:p>
            <a:p>
              <a:r>
                <a:rPr lang="es-ES" sz="1050"/>
                <a:t>                         = $</a:t>
              </a:r>
            </a:p>
          </xdr:txBody>
        </xdr:sp>
      </mc:Fallback>
    </mc:AlternateContent>
    <xdr:clientData/>
  </xdr:oneCellAnchor>
</xdr:wsDr>
</file>

<file path=xl/tables/table1.xml><?xml version="1.0" encoding="utf-8"?>
<table xmlns="http://schemas.openxmlformats.org/spreadsheetml/2006/main" id="1" name="Tabla1" displayName="Tabla1" ref="A16:E22" totalsRowCount="1" headerRowDxfId="29" dataDxfId="27" totalsRowDxfId="25" headerRowBorderDxfId="28" tableBorderDxfId="26" totalsRowBorderDxfId="24">
  <autoFilter ref="A16:E21"/>
  <tableColumns count="5">
    <tableColumn id="1" name="PERÍODO" dataDxfId="23" totalsRowDxfId="22">
      <calculatedColumnFormula>H5</calculatedColumnFormula>
    </tableColumn>
    <tableColumn id="2" name="MESES (X)" totalsRowFunction="sum" dataDxfId="21" totalsRowDxfId="20"/>
    <tableColumn id="3" name="VENTAS (Y)" totalsRowFunction="sum" dataDxfId="19" totalsRowDxfId="18">
      <calculatedColumnFormula>I5</calculatedColumnFormula>
    </tableColumn>
    <tableColumn id="4" name="X^2" totalsRowFunction="sum" dataDxfId="17" totalsRowDxfId="16">
      <calculatedColumnFormula>B17^2</calculatedColumnFormula>
    </tableColumn>
    <tableColumn id="5" name="(X)(Y)" totalsRowFunction="sum" dataDxfId="15" dataCellStyle="Moneda">
      <calculatedColumnFormula>B17*C17</calculatedColumnFormula>
    </tableColumn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7:E23" totalsRowCount="1" headerRowDxfId="14" dataDxfId="12" totalsRowDxfId="10" headerRowBorderDxfId="13" tableBorderDxfId="11" totalsRowBorderDxfId="9">
  <autoFilter ref="A17:E22"/>
  <tableColumns count="5">
    <tableColumn id="1" name="PERÍODO" dataDxfId="8" totalsRowDxfId="7">
      <calculatedColumnFormula>H6</calculatedColumnFormula>
    </tableColumn>
    <tableColumn id="2" name="MESES (X)" totalsRowFunction="sum" dataDxfId="6" totalsRowDxfId="5"/>
    <tableColumn id="3" name="VENTAS (Y)" totalsRowFunction="sum" dataDxfId="4" totalsRowDxfId="3">
      <calculatedColumnFormula>I6</calculatedColumnFormula>
    </tableColumn>
    <tableColumn id="4" name="X^2" totalsRowFunction="sum" dataDxfId="2" totalsRowDxfId="1">
      <calculatedColumnFormula>B18^2</calculatedColumnFormula>
    </tableColumn>
    <tableColumn id="5" name="(X)(Y)" totalsRowFunction="sum" dataDxfId="0" dataCellStyle="Moneda">
      <calculatedColumnFormula>B18*C18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4"/>
  <sheetViews>
    <sheetView zoomScaleNormal="100" workbookViewId="0">
      <selection activeCell="A6" sqref="A6"/>
    </sheetView>
  </sheetViews>
  <sheetFormatPr baseColWidth="10" defaultRowHeight="15" x14ac:dyDescent="0.25"/>
  <sheetData>
    <row r="1" spans="1:7" x14ac:dyDescent="0.25">
      <c r="A1" s="12"/>
      <c r="B1" s="12"/>
      <c r="C1" s="12"/>
      <c r="D1" s="12"/>
      <c r="E1" s="12"/>
      <c r="F1" s="12"/>
      <c r="G1" s="13"/>
    </row>
    <row r="2" spans="1:7" x14ac:dyDescent="0.25">
      <c r="A2" s="12"/>
      <c r="B2" s="12"/>
      <c r="C2" s="12"/>
      <c r="D2" s="12"/>
      <c r="E2" s="12"/>
      <c r="F2" s="12"/>
      <c r="G2" s="13"/>
    </row>
    <row r="3" spans="1:7" x14ac:dyDescent="0.25">
      <c r="A3" s="12"/>
      <c r="B3" s="12"/>
      <c r="C3" s="12"/>
      <c r="D3" s="12"/>
      <c r="E3" s="12"/>
      <c r="F3" s="12"/>
      <c r="G3" s="13"/>
    </row>
    <row r="4" spans="1:7" x14ac:dyDescent="0.25">
      <c r="A4" s="12"/>
      <c r="B4" s="12"/>
      <c r="C4" s="12"/>
      <c r="D4" s="12"/>
      <c r="E4" s="12"/>
      <c r="F4" s="12"/>
      <c r="G4" s="13"/>
    </row>
    <row r="5" spans="1:7" x14ac:dyDescent="0.25">
      <c r="A5" s="12"/>
      <c r="B5" s="12"/>
      <c r="C5" s="12"/>
      <c r="D5" s="12"/>
      <c r="E5" s="12"/>
      <c r="F5" s="12"/>
      <c r="G5" s="13"/>
    </row>
    <row r="6" spans="1:7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ht="15" customHeight="1" x14ac:dyDescent="0.25">
      <c r="A26" s="13"/>
      <c r="B26" s="13"/>
      <c r="C26" s="13"/>
      <c r="D26" s="13"/>
      <c r="E26" s="13"/>
      <c r="F26" s="13"/>
      <c r="G26" s="13"/>
    </row>
    <row r="27" spans="1:7" ht="15" customHeight="1" x14ac:dyDescent="0.25">
      <c r="A27" s="13"/>
      <c r="B27" s="13"/>
      <c r="C27" s="13"/>
      <c r="D27" s="13"/>
      <c r="E27" s="13"/>
      <c r="F27" s="13"/>
      <c r="G27" s="13"/>
    </row>
    <row r="28" spans="1:7" ht="15" customHeight="1" x14ac:dyDescent="0.25">
      <c r="A28" s="13"/>
      <c r="B28" s="13"/>
      <c r="C28" s="13"/>
      <c r="D28" s="13"/>
      <c r="E28" s="13"/>
      <c r="F28" s="13"/>
      <c r="G28" s="13"/>
    </row>
    <row r="29" spans="1:7" ht="15" customHeight="1" x14ac:dyDescent="0.25">
      <c r="A29" s="13"/>
      <c r="B29" s="13"/>
      <c r="C29" s="13"/>
      <c r="D29" s="13"/>
      <c r="E29" s="13"/>
      <c r="F29" s="13"/>
      <c r="G29" s="13"/>
    </row>
    <row r="30" spans="1:7" ht="15" customHeight="1" x14ac:dyDescent="0.25">
      <c r="A30" s="13"/>
      <c r="B30" s="13"/>
      <c r="C30" s="13"/>
      <c r="D30" s="13"/>
      <c r="E30" s="13"/>
      <c r="F30" s="13"/>
      <c r="G30" s="13"/>
    </row>
    <row r="31" spans="1:7" ht="15" customHeight="1" x14ac:dyDescent="0.25">
      <c r="A31" s="13"/>
      <c r="B31" s="13"/>
      <c r="C31" s="13"/>
      <c r="D31" s="13"/>
      <c r="E31" s="13"/>
      <c r="F31" s="13"/>
      <c r="G31" s="13"/>
    </row>
    <row r="32" spans="1:7" ht="15" customHeight="1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14"/>
      <c r="D42" s="2"/>
      <c r="E42" s="2"/>
      <c r="F42" s="2"/>
      <c r="G42" s="2"/>
    </row>
    <row r="43" spans="1:7" x14ac:dyDescent="0.25">
      <c r="A43" s="2"/>
      <c r="B43" s="2"/>
      <c r="C43" s="14"/>
      <c r="D43" s="2"/>
      <c r="E43" s="2"/>
      <c r="F43" s="2"/>
      <c r="G43" s="2"/>
    </row>
    <row r="44" spans="1:7" x14ac:dyDescent="0.25">
      <c r="A44" s="2"/>
      <c r="B44" s="2"/>
      <c r="C44" s="14"/>
      <c r="D44" s="2"/>
      <c r="E44" s="2"/>
      <c r="F44" s="2"/>
      <c r="G44" s="2"/>
    </row>
    <row r="45" spans="1:7" x14ac:dyDescent="0.25">
      <c r="A45" s="2"/>
      <c r="B45" s="2"/>
      <c r="C45" s="14"/>
      <c r="D45" s="2"/>
      <c r="E45" s="2"/>
      <c r="F45" s="2"/>
      <c r="G45" s="2"/>
    </row>
    <row r="46" spans="1:7" x14ac:dyDescent="0.25">
      <c r="A46" s="2"/>
      <c r="B46" s="2"/>
      <c r="C46" s="14"/>
      <c r="D46" s="2"/>
      <c r="E46" s="2"/>
      <c r="F46" s="2"/>
      <c r="G46" s="2"/>
    </row>
    <row r="47" spans="1:7" x14ac:dyDescent="0.25">
      <c r="A47" s="2"/>
      <c r="B47" s="2"/>
      <c r="C47" s="14"/>
      <c r="D47" s="2"/>
      <c r="E47" s="2"/>
      <c r="F47" s="2"/>
      <c r="G47" s="2"/>
    </row>
    <row r="48" spans="1:7" x14ac:dyDescent="0.25">
      <c r="A48" s="2"/>
      <c r="B48" s="2"/>
      <c r="C48" s="14"/>
      <c r="D48" s="2"/>
      <c r="E48" s="2"/>
      <c r="F48" s="2"/>
      <c r="G48" s="2"/>
    </row>
    <row r="49" spans="1:7" x14ac:dyDescent="0.25">
      <c r="A49" s="2"/>
      <c r="B49" s="2"/>
      <c r="C49" s="14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14.42578125" customWidth="1"/>
    <col min="2" max="2" width="12" customWidth="1"/>
    <col min="3" max="3" width="15.42578125" customWidth="1"/>
    <col min="4" max="4" width="17" customWidth="1"/>
    <col min="5" max="5" width="16.42578125" bestFit="1" customWidth="1"/>
    <col min="7" max="7" width="14" bestFit="1" customWidth="1"/>
    <col min="12" max="12" width="12.7109375" customWidth="1"/>
  </cols>
  <sheetData>
    <row r="1" spans="1:15" ht="27.75" customHeight="1" x14ac:dyDescent="0.25">
      <c r="A1" s="18" t="s">
        <v>6</v>
      </c>
      <c r="B1" s="19"/>
      <c r="C1" s="20"/>
      <c r="D1" s="2"/>
      <c r="E1" s="2"/>
      <c r="F1" s="2"/>
      <c r="G1" s="2"/>
      <c r="H1" s="76"/>
      <c r="I1" s="76"/>
      <c r="J1" s="76"/>
      <c r="K1" s="76"/>
      <c r="L1" s="76"/>
      <c r="M1" s="76"/>
      <c r="N1" s="2"/>
      <c r="O1" s="2"/>
    </row>
    <row r="2" spans="1:15" ht="21.75" x14ac:dyDescent="0.45">
      <c r="A2" s="21" t="s">
        <v>5</v>
      </c>
      <c r="B2" s="22"/>
      <c r="C2" s="22"/>
      <c r="D2" s="2"/>
      <c r="E2" s="2"/>
      <c r="F2" s="2"/>
      <c r="G2" s="2"/>
      <c r="H2" s="76"/>
      <c r="I2" s="76"/>
      <c r="J2" s="76"/>
      <c r="K2" s="76"/>
      <c r="L2" s="76"/>
      <c r="M2" s="76"/>
      <c r="N2" s="2"/>
      <c r="O2" s="2"/>
    </row>
    <row r="3" spans="1:15" ht="15" customHeight="1" thickBot="1" x14ac:dyDescent="0.5">
      <c r="A3" s="15"/>
      <c r="B3" s="2"/>
      <c r="C3" s="2"/>
      <c r="D3" s="2"/>
      <c r="E3" s="2"/>
      <c r="F3" s="2"/>
      <c r="G3" s="2"/>
      <c r="H3" s="77"/>
      <c r="I3" s="76"/>
      <c r="J3" s="76"/>
      <c r="K3" s="76"/>
      <c r="L3" s="76"/>
      <c r="M3" s="76"/>
      <c r="N3" s="2"/>
      <c r="O3" s="2"/>
    </row>
    <row r="4" spans="1:15" ht="29.25" customHeight="1" thickBot="1" x14ac:dyDescent="0.3">
      <c r="A4" s="1" t="s">
        <v>11</v>
      </c>
      <c r="B4" s="2"/>
      <c r="C4" s="2"/>
      <c r="D4" s="2"/>
      <c r="E4" s="2"/>
      <c r="F4" s="2"/>
      <c r="G4" s="2"/>
      <c r="H4" s="103" t="s">
        <v>21</v>
      </c>
      <c r="I4" s="104" t="s">
        <v>10</v>
      </c>
      <c r="J4" s="105" t="s">
        <v>7</v>
      </c>
      <c r="K4" s="106" t="s">
        <v>8</v>
      </c>
      <c r="L4" s="107" t="s">
        <v>23</v>
      </c>
      <c r="M4" s="2"/>
      <c r="N4" s="78" t="s">
        <v>28</v>
      </c>
      <c r="O4" s="79"/>
    </row>
    <row r="5" spans="1:15" x14ac:dyDescent="0.25">
      <c r="A5" s="2" t="s">
        <v>20</v>
      </c>
      <c r="B5" s="2"/>
      <c r="C5" s="2"/>
      <c r="D5" s="2"/>
      <c r="E5" s="2"/>
      <c r="F5" s="2"/>
      <c r="G5" s="2"/>
      <c r="H5" s="117">
        <v>44470</v>
      </c>
      <c r="I5" s="118">
        <v>12860</v>
      </c>
      <c r="J5" s="85">
        <f>I5</f>
        <v>12860</v>
      </c>
      <c r="K5" s="86">
        <f>I5</f>
        <v>12860</v>
      </c>
      <c r="L5" s="87">
        <f>I5</f>
        <v>12860</v>
      </c>
      <c r="M5" s="2"/>
      <c r="N5" s="112">
        <v>44440</v>
      </c>
      <c r="O5" s="114">
        <v>12010</v>
      </c>
    </row>
    <row r="6" spans="1:15" x14ac:dyDescent="0.25">
      <c r="A6" s="10" t="s">
        <v>22</v>
      </c>
      <c r="B6" s="2"/>
      <c r="C6" s="2"/>
      <c r="D6" s="2"/>
      <c r="E6" s="2"/>
      <c r="F6" s="2"/>
      <c r="G6" s="2"/>
      <c r="H6" s="113">
        <v>44501</v>
      </c>
      <c r="I6" s="115">
        <v>12900</v>
      </c>
      <c r="J6" s="90">
        <f>I6</f>
        <v>12900</v>
      </c>
      <c r="K6" s="91">
        <f>I6</f>
        <v>12900</v>
      </c>
      <c r="L6" s="92">
        <f>I6</f>
        <v>12900</v>
      </c>
      <c r="M6" s="2"/>
      <c r="N6" s="117">
        <v>44470</v>
      </c>
      <c r="O6" s="118">
        <v>12860</v>
      </c>
    </row>
    <row r="7" spans="1:15" x14ac:dyDescent="0.25">
      <c r="A7" s="2"/>
      <c r="B7" s="2"/>
      <c r="C7" s="2"/>
      <c r="D7" s="2"/>
      <c r="E7" s="2"/>
      <c r="F7" s="2"/>
      <c r="G7" s="2"/>
      <c r="H7" s="113">
        <v>44531</v>
      </c>
      <c r="I7" s="115">
        <v>13250</v>
      </c>
      <c r="J7" s="90">
        <f>I7</f>
        <v>13250</v>
      </c>
      <c r="K7" s="91">
        <f>I7</f>
        <v>13250</v>
      </c>
      <c r="L7" s="92">
        <f>I7</f>
        <v>13250</v>
      </c>
      <c r="M7" s="2"/>
      <c r="N7" s="113">
        <v>44501</v>
      </c>
      <c r="O7" s="115">
        <v>12900</v>
      </c>
    </row>
    <row r="8" spans="1:15" x14ac:dyDescent="0.25">
      <c r="A8" s="2"/>
      <c r="B8" s="2"/>
      <c r="C8" s="2"/>
      <c r="D8" s="2"/>
      <c r="E8" s="2"/>
      <c r="F8" s="2"/>
      <c r="G8" s="2"/>
      <c r="H8" s="113">
        <v>44562</v>
      </c>
      <c r="I8" s="115">
        <v>13850</v>
      </c>
      <c r="J8" s="90">
        <f>I8</f>
        <v>13850</v>
      </c>
      <c r="K8" s="91">
        <f>I8</f>
        <v>13850</v>
      </c>
      <c r="L8" s="92">
        <f>I8</f>
        <v>13850</v>
      </c>
      <c r="M8" s="2"/>
      <c r="N8" s="113">
        <v>44531</v>
      </c>
      <c r="O8" s="115">
        <v>13250</v>
      </c>
    </row>
    <row r="9" spans="1:15" ht="15" customHeight="1" thickBot="1" x14ac:dyDescent="0.35">
      <c r="A9" s="35" t="s">
        <v>7</v>
      </c>
      <c r="B9" s="34"/>
      <c r="C9" s="2"/>
      <c r="D9" s="2"/>
      <c r="E9" s="2"/>
      <c r="F9" s="2"/>
      <c r="G9" s="2"/>
      <c r="H9" s="113">
        <v>44593</v>
      </c>
      <c r="I9" s="115">
        <v>14520</v>
      </c>
      <c r="J9" s="95">
        <f>I9</f>
        <v>14520</v>
      </c>
      <c r="K9" s="96">
        <f>I9</f>
        <v>14520</v>
      </c>
      <c r="L9" s="97">
        <f>I9</f>
        <v>14520</v>
      </c>
      <c r="M9" s="2"/>
      <c r="N9" s="113">
        <v>44562</v>
      </c>
      <c r="O9" s="115">
        <v>13850</v>
      </c>
    </row>
    <row r="10" spans="1:15" ht="18" thickBot="1" x14ac:dyDescent="0.35">
      <c r="A10" s="29"/>
      <c r="B10" s="30"/>
      <c r="C10" s="31"/>
      <c r="D10" s="31"/>
      <c r="E10" s="31"/>
      <c r="F10" s="31"/>
      <c r="G10" s="2"/>
      <c r="H10" s="98">
        <f>H9+31</f>
        <v>44624</v>
      </c>
      <c r="I10" s="99" t="s">
        <v>9</v>
      </c>
      <c r="J10" s="100">
        <f>E26</f>
        <v>14757</v>
      </c>
      <c r="K10" s="101">
        <f>E49</f>
        <v>14967.457316134627</v>
      </c>
      <c r="L10" s="102">
        <f>F64</f>
        <v>14969.759442931507</v>
      </c>
      <c r="M10" s="2"/>
      <c r="N10" s="113">
        <v>44593</v>
      </c>
      <c r="O10" s="115">
        <v>14520</v>
      </c>
    </row>
    <row r="11" spans="1:15" ht="16.5" customHeight="1" x14ac:dyDescent="0.3">
      <c r="A11" s="29"/>
      <c r="B11" s="30"/>
      <c r="C11" s="31"/>
      <c r="D11" s="31"/>
      <c r="E11" s="31"/>
      <c r="F11" s="31"/>
      <c r="G11" s="2"/>
      <c r="H11" s="111"/>
      <c r="I11" s="81"/>
      <c r="J11" s="82"/>
      <c r="K11" s="81"/>
      <c r="L11" s="81"/>
      <c r="M11" s="2"/>
      <c r="N11" s="116"/>
      <c r="O11" s="116"/>
    </row>
    <row r="12" spans="1:15" ht="17.25" x14ac:dyDescent="0.3">
      <c r="A12" s="47"/>
      <c r="B12" s="48"/>
      <c r="C12" s="44"/>
      <c r="D12" s="44"/>
      <c r="E12" s="44"/>
      <c r="F12" s="44"/>
      <c r="G12" s="2"/>
      <c r="H12" s="2"/>
      <c r="I12" s="2"/>
      <c r="J12" s="2"/>
      <c r="K12" s="2"/>
      <c r="L12" s="2"/>
      <c r="M12" s="2"/>
      <c r="N12" s="2"/>
      <c r="O12" s="2"/>
    </row>
    <row r="13" spans="1:15" ht="17.25" x14ac:dyDescent="0.3">
      <c r="A13" s="47"/>
      <c r="B13" s="48"/>
      <c r="C13" s="44"/>
      <c r="D13" s="44"/>
      <c r="E13" s="44"/>
      <c r="F13" s="44"/>
      <c r="G13" s="2"/>
      <c r="H13" s="2"/>
      <c r="I13" s="2"/>
      <c r="J13" s="2"/>
      <c r="K13" s="2"/>
      <c r="L13" s="2"/>
      <c r="M13" s="2"/>
      <c r="N13" s="2"/>
      <c r="O13" s="2"/>
    </row>
    <row r="14" spans="1:15" ht="17.25" x14ac:dyDescent="0.3">
      <c r="A14" s="47"/>
      <c r="B14" s="48"/>
      <c r="C14" s="44"/>
      <c r="D14" s="44"/>
      <c r="E14" s="44"/>
      <c r="F14" s="44"/>
      <c r="G14" s="2"/>
      <c r="H14" s="2"/>
      <c r="I14" s="2"/>
      <c r="J14" s="2"/>
      <c r="K14" s="2"/>
      <c r="L14" s="2"/>
      <c r="M14" s="2"/>
      <c r="N14" s="2"/>
      <c r="O14" s="2"/>
    </row>
    <row r="15" spans="1:15" ht="18" thickBot="1" x14ac:dyDescent="0.35">
      <c r="A15" s="27"/>
      <c r="B15" s="2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 thickBot="1" x14ac:dyDescent="0.3">
      <c r="A16" s="49" t="s">
        <v>21</v>
      </c>
      <c r="B16" s="50" t="s">
        <v>2</v>
      </c>
      <c r="C16" s="50" t="s">
        <v>3</v>
      </c>
      <c r="D16" s="50" t="s">
        <v>0</v>
      </c>
      <c r="E16" s="50" t="s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16">
        <f>H5</f>
        <v>44470</v>
      </c>
      <c r="B17" s="4">
        <v>1</v>
      </c>
      <c r="C17" s="6">
        <f>I5</f>
        <v>12860</v>
      </c>
      <c r="D17" s="4">
        <f>B17^2</f>
        <v>1</v>
      </c>
      <c r="E17" s="6">
        <f>B17*C17</f>
        <v>12860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16">
        <f>H6</f>
        <v>44501</v>
      </c>
      <c r="B18" s="5">
        <v>2</v>
      </c>
      <c r="C18" s="6">
        <f>I6</f>
        <v>12900</v>
      </c>
      <c r="D18" s="4">
        <f t="shared" ref="D18:D21" si="0">B18^2</f>
        <v>4</v>
      </c>
      <c r="E18" s="6">
        <f t="shared" ref="E18:E21" si="1">B18*C18</f>
        <v>25800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16">
        <f>H7</f>
        <v>44531</v>
      </c>
      <c r="B19" s="5">
        <v>3</v>
      </c>
      <c r="C19" s="6">
        <f>I7</f>
        <v>13250</v>
      </c>
      <c r="D19" s="4">
        <f t="shared" si="0"/>
        <v>9</v>
      </c>
      <c r="E19" s="6">
        <f t="shared" si="1"/>
        <v>39750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16">
        <f>H8</f>
        <v>44562</v>
      </c>
      <c r="B20" s="5">
        <v>4</v>
      </c>
      <c r="C20" s="6">
        <f>I8</f>
        <v>13850</v>
      </c>
      <c r="D20" s="4">
        <f t="shared" si="0"/>
        <v>16</v>
      </c>
      <c r="E20" s="6">
        <f t="shared" si="1"/>
        <v>55400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thickBot="1" x14ac:dyDescent="0.3">
      <c r="A21" s="16">
        <f>H9</f>
        <v>44593</v>
      </c>
      <c r="B21" s="5">
        <v>5</v>
      </c>
      <c r="C21" s="6">
        <f>I9</f>
        <v>14520</v>
      </c>
      <c r="D21" s="4">
        <f t="shared" si="0"/>
        <v>25</v>
      </c>
      <c r="E21" s="6">
        <f t="shared" si="1"/>
        <v>72600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7"/>
      <c r="B22" s="8">
        <f>SUBTOTAL(109,Tabla1[MESES (X)])</f>
        <v>15</v>
      </c>
      <c r="C22" s="9">
        <f>SUBTOTAL(109,Tabla1[VENTAS (Y)])</f>
        <v>67380</v>
      </c>
      <c r="D22" s="8">
        <f>SUBTOTAL(109,Tabla1[X^2])</f>
        <v>55</v>
      </c>
      <c r="E22" s="9">
        <f>SUBTOTAL(109,Tabla1[(X)(Y)])</f>
        <v>206410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10"/>
      <c r="G23" s="10"/>
      <c r="H23" s="2"/>
      <c r="I23" s="2"/>
      <c r="J23" s="2"/>
      <c r="K23" s="2"/>
      <c r="L23" s="2"/>
      <c r="M23" s="2"/>
      <c r="N23" s="2"/>
      <c r="O23" s="2"/>
    </row>
    <row r="24" spans="1:15" ht="15.75" thickBot="1" x14ac:dyDescent="0.3">
      <c r="A24" s="11"/>
      <c r="B24" s="2"/>
      <c r="C24" s="2"/>
      <c r="D24" s="2"/>
      <c r="E24" s="2"/>
      <c r="F24" s="10"/>
      <c r="G24" s="10"/>
      <c r="H24" s="2"/>
      <c r="I24" s="2"/>
      <c r="J24" s="2"/>
      <c r="K24" s="2"/>
      <c r="L24" s="2"/>
      <c r="M24" s="2"/>
      <c r="N24" s="2"/>
      <c r="O24" s="2"/>
    </row>
    <row r="25" spans="1:15" ht="15.75" thickBot="1" x14ac:dyDescent="0.3">
      <c r="A25" s="51" t="s">
        <v>16</v>
      </c>
      <c r="B25" s="108">
        <f>COUNTA(Tabla1[PERÍODO])</f>
        <v>5</v>
      </c>
      <c r="C25" s="10"/>
      <c r="D25" s="52" t="s">
        <v>19</v>
      </c>
      <c r="E25" s="54">
        <v>6</v>
      </c>
      <c r="F25" s="26" t="s">
        <v>34</v>
      </c>
      <c r="G25" s="26"/>
      <c r="H25" s="2"/>
      <c r="I25" s="2"/>
      <c r="J25" s="2"/>
      <c r="K25" s="2"/>
      <c r="L25" s="2"/>
      <c r="M25" s="2"/>
      <c r="N25" s="2"/>
      <c r="O25" s="2"/>
    </row>
    <row r="26" spans="1:15" ht="15.75" thickBot="1" x14ac:dyDescent="0.3">
      <c r="A26" s="10"/>
      <c r="B26" s="10"/>
      <c r="C26" s="10"/>
      <c r="D26" s="24" t="s">
        <v>4</v>
      </c>
      <c r="E26" s="45">
        <f>B27+(B28*E25)</f>
        <v>14757</v>
      </c>
      <c r="F26" s="10"/>
      <c r="G26" s="10"/>
      <c r="H26" s="2"/>
      <c r="I26" s="2"/>
      <c r="J26" s="2"/>
      <c r="K26" s="2"/>
      <c r="L26" s="2"/>
      <c r="M26" s="2"/>
      <c r="N26" s="2"/>
      <c r="O26" s="2"/>
    </row>
    <row r="27" spans="1:15" ht="15.75" thickBot="1" x14ac:dyDescent="0.3">
      <c r="A27" s="52" t="s">
        <v>17</v>
      </c>
      <c r="B27" s="46">
        <f>((C22-(B28*B22))/B25)</f>
        <v>12195</v>
      </c>
      <c r="C27" s="10"/>
      <c r="E27" s="23"/>
      <c r="F27" s="10"/>
      <c r="G27" s="10"/>
      <c r="H27" s="2"/>
      <c r="I27" s="2"/>
      <c r="J27" s="2"/>
      <c r="K27" s="2"/>
      <c r="L27" s="2"/>
      <c r="M27" s="2"/>
      <c r="N27" s="2"/>
      <c r="O27" s="2"/>
    </row>
    <row r="28" spans="1:15" ht="15.75" thickBot="1" x14ac:dyDescent="0.3">
      <c r="A28" s="53" t="s">
        <v>18</v>
      </c>
      <c r="B28" s="40">
        <f>((B25*(E22))-(B22*C22))/((B25*D22)-(B22^2))</f>
        <v>427</v>
      </c>
      <c r="C28" s="10"/>
      <c r="D28" s="52" t="s">
        <v>19</v>
      </c>
      <c r="E28" s="54">
        <v>7</v>
      </c>
      <c r="F28" s="26" t="s">
        <v>35</v>
      </c>
      <c r="G28" s="26"/>
      <c r="H28" s="2"/>
      <c r="I28" s="2"/>
      <c r="J28" s="2"/>
      <c r="K28" s="2"/>
      <c r="L28" s="2"/>
      <c r="M28" s="2"/>
      <c r="N28" s="2"/>
      <c r="O28" s="2"/>
    </row>
    <row r="29" spans="1:15" ht="15.75" thickBot="1" x14ac:dyDescent="0.3">
      <c r="A29" s="10"/>
      <c r="B29" s="10"/>
      <c r="C29" s="10"/>
      <c r="D29" s="24" t="s">
        <v>4</v>
      </c>
      <c r="E29" s="45">
        <f>B27+(B28*E28)</f>
        <v>15184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17"/>
      <c r="B30" s="2"/>
      <c r="C30" s="2"/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17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8.75" x14ac:dyDescent="0.3">
      <c r="A34" s="55" t="s">
        <v>24</v>
      </c>
      <c r="B34" s="56"/>
      <c r="C34" s="57"/>
      <c r="D34" s="5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31"/>
      <c r="B35" s="31"/>
      <c r="C35" s="31"/>
      <c r="D35" s="31"/>
      <c r="E35" s="31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31"/>
      <c r="B36" s="31"/>
      <c r="C36" s="31"/>
      <c r="D36" s="31"/>
      <c r="E36" s="31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31"/>
      <c r="B37" s="31"/>
      <c r="C37" s="31"/>
      <c r="D37" s="31"/>
      <c r="E37" s="31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44"/>
      <c r="B38" s="44"/>
      <c r="C38" s="44"/>
      <c r="D38" s="44"/>
      <c r="E38" s="44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44"/>
      <c r="B39" s="44"/>
      <c r="C39" s="44"/>
      <c r="D39" s="44"/>
      <c r="E39" s="44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44"/>
      <c r="B40" s="44"/>
      <c r="C40" s="44"/>
      <c r="D40" s="44"/>
      <c r="E40" s="44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thickBo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thickBot="1" x14ac:dyDescent="0.3">
      <c r="A42" s="32" t="s">
        <v>21</v>
      </c>
      <c r="B42" s="33" t="s">
        <v>10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16">
        <f t="shared" ref="A43:A47" si="2">H5</f>
        <v>44470</v>
      </c>
      <c r="B43" s="6">
        <f>I5</f>
        <v>12860</v>
      </c>
      <c r="C43" s="2"/>
      <c r="D43" s="25" t="s">
        <v>16</v>
      </c>
      <c r="E43" s="38">
        <f>COUNTA(A43:A47)</f>
        <v>5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16">
        <f t="shared" si="2"/>
        <v>44501</v>
      </c>
      <c r="B44" s="6">
        <f>I6</f>
        <v>12900</v>
      </c>
      <c r="C44" s="2"/>
      <c r="D44" s="36" t="s">
        <v>12</v>
      </c>
      <c r="E44" s="39">
        <f>B47</f>
        <v>14520</v>
      </c>
      <c r="F44" s="2"/>
      <c r="H44" s="2"/>
      <c r="I44" s="2"/>
      <c r="J44" s="2"/>
      <c r="K44" s="2"/>
      <c r="L44" s="2"/>
      <c r="M44" s="2"/>
      <c r="N44" s="2"/>
      <c r="O44" s="2"/>
    </row>
    <row r="45" spans="1:15" ht="15.75" thickBot="1" x14ac:dyDescent="0.3">
      <c r="A45" s="16">
        <f t="shared" si="2"/>
        <v>44531</v>
      </c>
      <c r="B45" s="6">
        <f>I7</f>
        <v>13250</v>
      </c>
      <c r="C45" s="2"/>
      <c r="D45" s="37" t="s">
        <v>13</v>
      </c>
      <c r="E45" s="40">
        <f>B43</f>
        <v>12860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thickBot="1" x14ac:dyDescent="0.3">
      <c r="A46" s="16">
        <f t="shared" si="2"/>
        <v>44562</v>
      </c>
      <c r="B46" s="6">
        <f>I8</f>
        <v>13850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thickBot="1" x14ac:dyDescent="0.3">
      <c r="A47" s="16">
        <f t="shared" si="2"/>
        <v>44593</v>
      </c>
      <c r="B47" s="6">
        <f>I9</f>
        <v>14520</v>
      </c>
      <c r="C47" s="2"/>
      <c r="D47" s="41" t="s">
        <v>14</v>
      </c>
      <c r="E47" s="42">
        <f>((E44/E45)^(1/(E43-1))-1)</f>
        <v>3.0816619568500458E-2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.75" thickBot="1" x14ac:dyDescent="0.3">
      <c r="A49" s="2"/>
      <c r="B49" s="2"/>
      <c r="C49" s="2"/>
      <c r="D49" s="41" t="s">
        <v>15</v>
      </c>
      <c r="E49" s="43">
        <f>E44*(1+E47)</f>
        <v>14967.457316134627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8.75" x14ac:dyDescent="0.3">
      <c r="A54" s="58" t="s">
        <v>23</v>
      </c>
      <c r="B54" s="59"/>
      <c r="C54" s="6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31"/>
      <c r="B55" s="31"/>
      <c r="C55" s="31"/>
      <c r="D55" s="31"/>
      <c r="E55" s="31"/>
      <c r="F55" s="31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31"/>
      <c r="B56" s="31"/>
      <c r="C56" s="31"/>
      <c r="D56" s="31"/>
      <c r="E56" s="31"/>
      <c r="F56" s="31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31"/>
      <c r="B57" s="31"/>
      <c r="C57" s="31"/>
      <c r="D57" s="31"/>
      <c r="E57" s="31"/>
      <c r="F57" s="31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44"/>
      <c r="B58" s="44"/>
      <c r="C58" s="44"/>
      <c r="D58" s="44"/>
      <c r="E58" s="44"/>
      <c r="F58" s="44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44"/>
      <c r="B59" s="44"/>
      <c r="C59" s="44"/>
      <c r="D59" s="44"/>
      <c r="E59" s="44"/>
      <c r="F59" s="44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44"/>
      <c r="B60" s="44"/>
      <c r="C60" s="44"/>
      <c r="D60" s="44"/>
      <c r="E60" s="44"/>
      <c r="F60" s="44"/>
      <c r="G60" s="2"/>
      <c r="H60" s="2"/>
      <c r="I60" s="2"/>
      <c r="J60" s="2"/>
      <c r="K60" s="2"/>
      <c r="L60" s="2"/>
      <c r="M60" s="2"/>
      <c r="N60" s="2"/>
      <c r="O60" s="2"/>
    </row>
    <row r="61" spans="1:15" ht="15.75" thickBot="1" x14ac:dyDescent="0.3">
      <c r="A61" s="2"/>
      <c r="B61" s="2"/>
      <c r="C61" s="2"/>
      <c r="D61" s="6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thickBot="1" x14ac:dyDescent="0.3">
      <c r="A62" s="69" t="s">
        <v>21</v>
      </c>
      <c r="B62" s="70" t="s">
        <v>10</v>
      </c>
      <c r="C62" s="70" t="s">
        <v>25</v>
      </c>
      <c r="D62" s="6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thickBot="1" x14ac:dyDescent="0.3">
      <c r="A63" s="16">
        <f t="shared" ref="A63:A67" si="3">H5</f>
        <v>44470</v>
      </c>
      <c r="B63" s="6">
        <f>I5</f>
        <v>12860</v>
      </c>
      <c r="C63" s="66" t="s">
        <v>9</v>
      </c>
      <c r="D63" s="63"/>
      <c r="E63" s="74" t="s">
        <v>26</v>
      </c>
      <c r="F63" s="64">
        <f>C68/(COUNTA(A63:A67)-1)</f>
        <v>3.0975168245971567E-2</v>
      </c>
      <c r="G63" s="2"/>
      <c r="H63" s="2"/>
      <c r="I63" s="2"/>
      <c r="J63" s="2"/>
      <c r="K63" s="2"/>
      <c r="L63" s="2"/>
      <c r="M63" s="2"/>
      <c r="N63" s="2"/>
      <c r="O63" s="2"/>
    </row>
    <row r="64" spans="1:15" ht="15.75" thickBot="1" x14ac:dyDescent="0.3">
      <c r="A64" s="16">
        <f t="shared" si="3"/>
        <v>44501</v>
      </c>
      <c r="B64" s="6">
        <f>I6</f>
        <v>12900</v>
      </c>
      <c r="C64" s="67">
        <f>(B64-B63)/B63</f>
        <v>3.1104199066874028E-3</v>
      </c>
      <c r="D64" s="63"/>
      <c r="E64" s="75" t="s">
        <v>27</v>
      </c>
      <c r="F64" s="43">
        <f>B67*(1+F63)</f>
        <v>14969.759442931507</v>
      </c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16">
        <f t="shared" si="3"/>
        <v>44531</v>
      </c>
      <c r="B65" s="6">
        <f>I7</f>
        <v>13250</v>
      </c>
      <c r="C65" s="67">
        <f t="shared" ref="C65:C67" si="4">(B65-B64)/B64</f>
        <v>2.7131782945736434E-2</v>
      </c>
      <c r="D65" s="63"/>
      <c r="E65" s="71"/>
      <c r="F65" s="7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16">
        <f t="shared" si="3"/>
        <v>44562</v>
      </c>
      <c r="B66" s="6">
        <f>I8</f>
        <v>13850</v>
      </c>
      <c r="C66" s="67">
        <f t="shared" si="4"/>
        <v>4.5283018867924525E-2</v>
      </c>
      <c r="D66" s="63"/>
      <c r="E66" s="61"/>
      <c r="F66" s="61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thickBot="1" x14ac:dyDescent="0.3">
      <c r="A67" s="16">
        <f t="shared" si="3"/>
        <v>44593</v>
      </c>
      <c r="B67" s="6">
        <f>I9</f>
        <v>14520</v>
      </c>
      <c r="C67" s="68">
        <f t="shared" si="4"/>
        <v>4.8375451263537907E-2</v>
      </c>
      <c r="D67" s="63"/>
      <c r="E67" s="71"/>
      <c r="F67" s="73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65">
        <f>SUM(C64:C67)</f>
        <v>0.12390067298388627</v>
      </c>
      <c r="D68" s="6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Normal="100" workbookViewId="0">
      <selection activeCell="H6" sqref="H6"/>
    </sheetView>
  </sheetViews>
  <sheetFormatPr baseColWidth="10" defaultRowHeight="15" x14ac:dyDescent="0.25"/>
  <cols>
    <col min="1" max="1" width="14.42578125" customWidth="1"/>
    <col min="2" max="2" width="12" customWidth="1"/>
    <col min="3" max="3" width="15.42578125" customWidth="1"/>
    <col min="4" max="4" width="17" customWidth="1"/>
    <col min="5" max="5" width="16.42578125" bestFit="1" customWidth="1"/>
    <col min="7" max="7" width="14" bestFit="1" customWidth="1"/>
    <col min="12" max="12" width="12.7109375" customWidth="1"/>
  </cols>
  <sheetData>
    <row r="1" spans="1:13" ht="28.5" x14ac:dyDescent="0.25">
      <c r="A1" s="18" t="s">
        <v>6</v>
      </c>
      <c r="B1" s="19"/>
      <c r="C1" s="20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2.5" customHeight="1" x14ac:dyDescent="0.25">
      <c r="A2" s="109" t="s">
        <v>29</v>
      </c>
      <c r="B2" s="22"/>
      <c r="C2" s="22"/>
      <c r="D2" s="2"/>
      <c r="E2" s="2"/>
      <c r="F2" s="2"/>
      <c r="G2" s="2"/>
      <c r="H2" s="76"/>
      <c r="I2" s="76"/>
      <c r="J2" s="76"/>
      <c r="K2" s="76"/>
      <c r="L2" s="76"/>
      <c r="M2" s="76"/>
    </row>
    <row r="3" spans="1:13" x14ac:dyDescent="0.25">
      <c r="A3" s="2"/>
      <c r="B3" s="2"/>
      <c r="C3" s="2"/>
      <c r="D3" s="2"/>
      <c r="E3" s="2"/>
      <c r="F3" s="2"/>
      <c r="G3" s="2"/>
      <c r="H3" s="76"/>
      <c r="I3" s="76"/>
      <c r="J3" s="76"/>
      <c r="K3" s="76"/>
      <c r="L3" s="76"/>
      <c r="M3" s="76"/>
    </row>
    <row r="4" spans="1:13" ht="15" customHeight="1" thickBot="1" x14ac:dyDescent="0.3">
      <c r="A4" s="1" t="s">
        <v>11</v>
      </c>
      <c r="B4" s="2"/>
      <c r="C4" s="2"/>
      <c r="D4" s="2"/>
      <c r="E4" s="2"/>
      <c r="F4" s="2"/>
      <c r="G4" s="2"/>
      <c r="H4" s="77"/>
      <c r="I4" s="76"/>
      <c r="J4" s="76"/>
      <c r="K4" s="76"/>
      <c r="L4" s="76"/>
      <c r="M4" s="76"/>
    </row>
    <row r="5" spans="1:13" ht="29.25" customHeight="1" thickBot="1" x14ac:dyDescent="0.3">
      <c r="A5" s="2" t="s">
        <v>20</v>
      </c>
      <c r="B5" s="2"/>
      <c r="C5" s="2"/>
      <c r="D5" s="2"/>
      <c r="E5" s="2"/>
      <c r="F5" s="2"/>
      <c r="G5" s="2"/>
      <c r="H5" s="103" t="s">
        <v>21</v>
      </c>
      <c r="I5" s="104" t="s">
        <v>10</v>
      </c>
      <c r="J5" s="105" t="s">
        <v>7</v>
      </c>
      <c r="K5" s="106" t="s">
        <v>8</v>
      </c>
      <c r="L5" s="107" t="s">
        <v>23</v>
      </c>
      <c r="M5" s="2"/>
    </row>
    <row r="6" spans="1:13" x14ac:dyDescent="0.25">
      <c r="A6" s="10" t="s">
        <v>22</v>
      </c>
      <c r="B6" s="2"/>
      <c r="C6" s="2"/>
      <c r="D6" s="2"/>
      <c r="E6" s="2"/>
      <c r="F6" s="2"/>
      <c r="G6" s="2"/>
      <c r="H6" s="83"/>
      <c r="I6" s="84"/>
      <c r="J6" s="85">
        <f>I6</f>
        <v>0</v>
      </c>
      <c r="K6" s="86">
        <f>I6</f>
        <v>0</v>
      </c>
      <c r="L6" s="87">
        <f>I6</f>
        <v>0</v>
      </c>
      <c r="M6" s="2"/>
    </row>
    <row r="7" spans="1:13" x14ac:dyDescent="0.25">
      <c r="A7" s="2"/>
      <c r="B7" s="2"/>
      <c r="C7" s="2"/>
      <c r="D7" s="2"/>
      <c r="E7" s="2"/>
      <c r="F7" s="2"/>
      <c r="G7" s="2"/>
      <c r="H7" s="88"/>
      <c r="I7" s="89"/>
      <c r="J7" s="90">
        <f>I7</f>
        <v>0</v>
      </c>
      <c r="K7" s="91">
        <f>I7</f>
        <v>0</v>
      </c>
      <c r="L7" s="92">
        <f>I7</f>
        <v>0</v>
      </c>
      <c r="M7" s="2"/>
    </row>
    <row r="8" spans="1:13" x14ac:dyDescent="0.25">
      <c r="A8" s="110" t="s">
        <v>32</v>
      </c>
      <c r="B8" s="2"/>
      <c r="C8" s="2"/>
      <c r="D8" s="2"/>
      <c r="E8" s="2"/>
      <c r="F8" s="2"/>
      <c r="G8" s="2"/>
      <c r="H8" s="88"/>
      <c r="I8" s="89"/>
      <c r="J8" s="90">
        <f>I8</f>
        <v>0</v>
      </c>
      <c r="K8" s="91">
        <f>I8</f>
        <v>0</v>
      </c>
      <c r="L8" s="92">
        <f>I8</f>
        <v>0</v>
      </c>
      <c r="M8" s="2"/>
    </row>
    <row r="9" spans="1:13" x14ac:dyDescent="0.25">
      <c r="A9" s="110" t="s">
        <v>33</v>
      </c>
      <c r="B9" s="2"/>
      <c r="C9" s="2"/>
      <c r="D9" s="2"/>
      <c r="E9" s="2"/>
      <c r="F9" s="2"/>
      <c r="G9" s="2"/>
      <c r="H9" s="88"/>
      <c r="I9" s="89"/>
      <c r="J9" s="90">
        <f>I9</f>
        <v>0</v>
      </c>
      <c r="K9" s="91">
        <f>I9</f>
        <v>0</v>
      </c>
      <c r="L9" s="92">
        <f>I9</f>
        <v>0</v>
      </c>
      <c r="M9" s="2"/>
    </row>
    <row r="10" spans="1:13" ht="15" customHeight="1" thickBot="1" x14ac:dyDescent="0.35">
      <c r="A10" s="35" t="s">
        <v>7</v>
      </c>
      <c r="B10" s="34"/>
      <c r="D10" s="2"/>
      <c r="E10" s="2"/>
      <c r="F10" s="2"/>
      <c r="G10" s="2"/>
      <c r="H10" s="93"/>
      <c r="I10" s="94"/>
      <c r="J10" s="95">
        <f>I10</f>
        <v>0</v>
      </c>
      <c r="K10" s="96">
        <f>I10</f>
        <v>0</v>
      </c>
      <c r="L10" s="97">
        <f>I10</f>
        <v>0</v>
      </c>
      <c r="M10" s="2"/>
    </row>
    <row r="11" spans="1:13" ht="18" thickBot="1" x14ac:dyDescent="0.35">
      <c r="A11" s="29"/>
      <c r="B11" s="30"/>
      <c r="C11" s="31"/>
      <c r="D11" s="31"/>
      <c r="E11" s="31"/>
      <c r="F11" s="31"/>
      <c r="G11" s="2"/>
      <c r="H11" s="98">
        <f>H10+31</f>
        <v>31</v>
      </c>
      <c r="I11" s="99" t="s">
        <v>9</v>
      </c>
      <c r="J11" s="100">
        <f>E27</f>
        <v>0</v>
      </c>
      <c r="K11" s="101" t="e">
        <f>E50</f>
        <v>#DIV/0!</v>
      </c>
      <c r="L11" s="102" t="e">
        <f>F65</f>
        <v>#DIV/0!</v>
      </c>
      <c r="M11" s="2"/>
    </row>
    <row r="12" spans="1:13" ht="16.5" customHeight="1" x14ac:dyDescent="0.3">
      <c r="A12" s="29"/>
      <c r="B12" s="30"/>
      <c r="C12" s="31"/>
      <c r="D12" s="31"/>
      <c r="E12" s="31"/>
      <c r="F12" s="31"/>
      <c r="G12" s="2"/>
      <c r="H12" s="80"/>
      <c r="I12" s="81"/>
      <c r="J12" s="82"/>
      <c r="K12" s="81"/>
      <c r="L12" s="81"/>
      <c r="M12" s="2"/>
    </row>
    <row r="13" spans="1:13" ht="17.25" x14ac:dyDescent="0.3">
      <c r="A13" s="47"/>
      <c r="B13" s="48"/>
      <c r="C13" s="44"/>
      <c r="D13" s="44"/>
      <c r="E13" s="44"/>
      <c r="F13" s="44"/>
      <c r="G13" s="2"/>
      <c r="H13" s="2"/>
      <c r="I13" s="2"/>
      <c r="J13" s="2"/>
      <c r="K13" s="2"/>
      <c r="L13" s="2"/>
      <c r="M13" s="2"/>
    </row>
    <row r="14" spans="1:13" ht="17.25" x14ac:dyDescent="0.3">
      <c r="A14" s="47"/>
      <c r="B14" s="48"/>
      <c r="C14" s="44"/>
      <c r="D14" s="44"/>
      <c r="E14" s="44"/>
      <c r="F14" s="44"/>
      <c r="G14" s="2"/>
      <c r="H14" s="2"/>
      <c r="I14" s="2"/>
      <c r="J14" s="2"/>
      <c r="K14" s="2"/>
      <c r="L14" s="2"/>
      <c r="M14" s="2"/>
    </row>
    <row r="15" spans="1:13" ht="17.25" x14ac:dyDescent="0.3">
      <c r="A15" s="47"/>
      <c r="B15" s="48"/>
      <c r="C15" s="44"/>
      <c r="D15" s="44"/>
      <c r="E15" s="44"/>
      <c r="F15" s="44"/>
      <c r="G15" s="2"/>
      <c r="H15" s="2"/>
      <c r="I15" s="2"/>
      <c r="J15" s="2"/>
      <c r="K15" s="2"/>
      <c r="L15" s="2"/>
      <c r="M15" s="2"/>
    </row>
    <row r="16" spans="1:13" ht="18" thickBot="1" x14ac:dyDescent="0.35">
      <c r="A16" s="27"/>
      <c r="B16" s="2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thickBot="1" x14ac:dyDescent="0.3">
      <c r="A17" s="49" t="s">
        <v>21</v>
      </c>
      <c r="B17" s="50" t="s">
        <v>2</v>
      </c>
      <c r="C17" s="50" t="s">
        <v>3</v>
      </c>
      <c r="D17" s="50" t="s">
        <v>0</v>
      </c>
      <c r="E17" s="50" t="s">
        <v>1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16">
        <f>H6</f>
        <v>0</v>
      </c>
      <c r="B18" s="4">
        <v>1</v>
      </c>
      <c r="C18" s="6">
        <f>I6</f>
        <v>0</v>
      </c>
      <c r="D18" s="4">
        <f>B18^2</f>
        <v>1</v>
      </c>
      <c r="E18" s="6">
        <f>B18*C18</f>
        <v>0</v>
      </c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16">
        <f>H7</f>
        <v>0</v>
      </c>
      <c r="B19" s="5">
        <v>2</v>
      </c>
      <c r="C19" s="6">
        <f>I7</f>
        <v>0</v>
      </c>
      <c r="D19" s="4">
        <f t="shared" ref="D19:D22" si="0">B19^2</f>
        <v>4</v>
      </c>
      <c r="E19" s="6">
        <f t="shared" ref="E19:E22" si="1">B19*C19</f>
        <v>0</v>
      </c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16">
        <f>H8</f>
        <v>0</v>
      </c>
      <c r="B20" s="5">
        <v>3</v>
      </c>
      <c r="C20" s="6">
        <f>I8</f>
        <v>0</v>
      </c>
      <c r="D20" s="4">
        <f t="shared" si="0"/>
        <v>9</v>
      </c>
      <c r="E20" s="6">
        <f t="shared" si="1"/>
        <v>0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16">
        <f>H9</f>
        <v>0</v>
      </c>
      <c r="B21" s="5">
        <v>4</v>
      </c>
      <c r="C21" s="6">
        <f>I9</f>
        <v>0</v>
      </c>
      <c r="D21" s="4">
        <f t="shared" si="0"/>
        <v>16</v>
      </c>
      <c r="E21" s="6">
        <f t="shared" si="1"/>
        <v>0</v>
      </c>
      <c r="F21" s="2"/>
      <c r="G21" s="2"/>
      <c r="H21" s="2"/>
      <c r="I21" s="2"/>
      <c r="J21" s="2"/>
      <c r="K21" s="2"/>
      <c r="L21" s="2"/>
      <c r="M21" s="2"/>
    </row>
    <row r="22" spans="1:13" ht="15.75" thickBot="1" x14ac:dyDescent="0.3">
      <c r="A22" s="16">
        <f>H10</f>
        <v>0</v>
      </c>
      <c r="B22" s="5">
        <v>5</v>
      </c>
      <c r="C22" s="6">
        <f>I10</f>
        <v>0</v>
      </c>
      <c r="D22" s="4">
        <f t="shared" si="0"/>
        <v>25</v>
      </c>
      <c r="E22" s="6">
        <f t="shared" si="1"/>
        <v>0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7"/>
      <c r="B23" s="8">
        <f>SUBTOTAL(109,Tabla13[MESES (X)])</f>
        <v>15</v>
      </c>
      <c r="C23" s="9">
        <f>SUBTOTAL(109,Tabla13[VENTAS (Y)])</f>
        <v>0</v>
      </c>
      <c r="D23" s="8">
        <f>SUBTOTAL(109,Tabla13[X^2])</f>
        <v>55</v>
      </c>
      <c r="E23" s="9">
        <f>SUBTOTAL(109,Tabla13[(X)(Y)])</f>
        <v>0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10"/>
      <c r="G24" s="10"/>
      <c r="H24" s="2"/>
      <c r="I24" s="2"/>
      <c r="J24" s="2"/>
      <c r="K24" s="2"/>
      <c r="L24" s="2"/>
      <c r="M24" s="2"/>
    </row>
    <row r="25" spans="1:13" ht="15.75" thickBot="1" x14ac:dyDescent="0.3">
      <c r="A25" s="11"/>
      <c r="B25" s="2"/>
      <c r="C25" s="2"/>
      <c r="D25" s="2"/>
      <c r="E25" s="2"/>
      <c r="F25" s="10"/>
      <c r="G25" s="10"/>
      <c r="H25" s="2"/>
      <c r="I25" s="2"/>
      <c r="J25" s="2"/>
      <c r="K25" s="2"/>
      <c r="L25" s="2"/>
      <c r="M25" s="2"/>
    </row>
    <row r="26" spans="1:13" ht="15.75" thickBot="1" x14ac:dyDescent="0.3">
      <c r="A26" s="51" t="s">
        <v>16</v>
      </c>
      <c r="B26" s="108">
        <f>COUNTA(Tabla13[PERÍODO])</f>
        <v>5</v>
      </c>
      <c r="C26" s="10"/>
      <c r="D26" s="52" t="s">
        <v>19</v>
      </c>
      <c r="E26" s="54">
        <v>6</v>
      </c>
      <c r="F26" s="26" t="s">
        <v>30</v>
      </c>
      <c r="G26" s="26"/>
      <c r="H26" s="2"/>
      <c r="I26" s="2"/>
      <c r="J26" s="2"/>
      <c r="K26" s="2"/>
      <c r="L26" s="2"/>
      <c r="M26" s="2"/>
    </row>
    <row r="27" spans="1:13" ht="15.75" thickBot="1" x14ac:dyDescent="0.3">
      <c r="A27" s="10"/>
      <c r="B27" s="10"/>
      <c r="C27" s="10"/>
      <c r="D27" s="24" t="s">
        <v>4</v>
      </c>
      <c r="E27" s="45">
        <f>B28+(B29*E26)</f>
        <v>0</v>
      </c>
      <c r="F27" s="10"/>
      <c r="G27" s="10"/>
      <c r="H27" s="2"/>
      <c r="I27" s="2"/>
      <c r="J27" s="2"/>
      <c r="K27" s="2"/>
      <c r="L27" s="2"/>
      <c r="M27" s="2"/>
    </row>
    <row r="28" spans="1:13" ht="15.75" thickBot="1" x14ac:dyDescent="0.3">
      <c r="A28" s="52" t="s">
        <v>17</v>
      </c>
      <c r="B28" s="46">
        <f>((C23-(B29*B23))/B26)</f>
        <v>0</v>
      </c>
      <c r="C28" s="10"/>
      <c r="E28" s="23"/>
      <c r="F28" s="10"/>
      <c r="G28" s="10"/>
      <c r="H28" s="2"/>
      <c r="I28" s="2"/>
      <c r="J28" s="2"/>
      <c r="K28" s="2"/>
      <c r="L28" s="2"/>
      <c r="M28" s="2"/>
    </row>
    <row r="29" spans="1:13" ht="15.75" thickBot="1" x14ac:dyDescent="0.3">
      <c r="A29" s="53" t="s">
        <v>18</v>
      </c>
      <c r="B29" s="40">
        <f>((B26*(E23))-(B23*C23))/((B26*D23)-(B23^2))</f>
        <v>0</v>
      </c>
      <c r="C29" s="10"/>
      <c r="D29" s="52" t="s">
        <v>19</v>
      </c>
      <c r="E29" s="54">
        <v>7</v>
      </c>
      <c r="F29" s="26" t="s">
        <v>31</v>
      </c>
      <c r="G29" s="26"/>
      <c r="H29" s="2"/>
      <c r="I29" s="2"/>
      <c r="J29" s="2"/>
      <c r="K29" s="2"/>
      <c r="L29" s="2"/>
      <c r="M29" s="2"/>
    </row>
    <row r="30" spans="1:13" ht="15.75" thickBot="1" x14ac:dyDescent="0.3">
      <c r="A30" s="10"/>
      <c r="B30" s="10"/>
      <c r="C30" s="10"/>
      <c r="D30" s="24" t="s">
        <v>4</v>
      </c>
      <c r="E30" s="45">
        <f>B28+(B29*E29)</f>
        <v>0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17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17"/>
      <c r="B32" s="2"/>
      <c r="C32" s="2"/>
      <c r="D32" s="3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8.75" x14ac:dyDescent="0.3">
      <c r="A35" s="55" t="s">
        <v>24</v>
      </c>
      <c r="B35" s="56"/>
      <c r="C35" s="57"/>
      <c r="D35" s="57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31"/>
      <c r="B36" s="31"/>
      <c r="C36" s="31"/>
      <c r="D36" s="31"/>
      <c r="E36" s="31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31"/>
      <c r="B37" s="31"/>
      <c r="C37" s="31"/>
      <c r="D37" s="31"/>
      <c r="E37" s="31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31"/>
      <c r="B38" s="31"/>
      <c r="C38" s="31"/>
      <c r="D38" s="31"/>
      <c r="E38" s="31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44"/>
      <c r="B39" s="44"/>
      <c r="C39" s="44"/>
      <c r="D39" s="44"/>
      <c r="E39" s="44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44"/>
      <c r="B40" s="44"/>
      <c r="C40" s="44"/>
      <c r="D40" s="44"/>
      <c r="E40" s="44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44"/>
      <c r="B41" s="44"/>
      <c r="C41" s="44"/>
      <c r="D41" s="44"/>
      <c r="E41" s="44"/>
      <c r="F41" s="2"/>
      <c r="G41" s="2"/>
      <c r="H41" s="2"/>
      <c r="I41" s="2"/>
      <c r="J41" s="2"/>
      <c r="K41" s="2"/>
      <c r="L41" s="2"/>
      <c r="M41" s="2"/>
    </row>
    <row r="42" spans="1:13" ht="15.75" thickBo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75" thickBot="1" x14ac:dyDescent="0.3">
      <c r="A43" s="32" t="s">
        <v>21</v>
      </c>
      <c r="B43" s="33" t="s">
        <v>10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16">
        <f t="shared" ref="A44:B48" si="2">H6</f>
        <v>0</v>
      </c>
      <c r="B44" s="6">
        <f t="shared" si="2"/>
        <v>0</v>
      </c>
      <c r="C44" s="2"/>
      <c r="D44" s="25" t="s">
        <v>16</v>
      </c>
      <c r="E44" s="38">
        <f>COUNTA(A44:A48)</f>
        <v>5</v>
      </c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16">
        <f t="shared" si="2"/>
        <v>0</v>
      </c>
      <c r="B45" s="6">
        <f t="shared" si="2"/>
        <v>0</v>
      </c>
      <c r="C45" s="2"/>
      <c r="D45" s="36" t="s">
        <v>12</v>
      </c>
      <c r="E45" s="39">
        <f>B48</f>
        <v>0</v>
      </c>
      <c r="F45" s="2"/>
      <c r="H45" s="2"/>
      <c r="I45" s="2"/>
      <c r="J45" s="2"/>
      <c r="K45" s="2"/>
      <c r="L45" s="2"/>
      <c r="M45" s="2"/>
    </row>
    <row r="46" spans="1:13" ht="15.75" thickBot="1" x14ac:dyDescent="0.3">
      <c r="A46" s="16">
        <f t="shared" si="2"/>
        <v>0</v>
      </c>
      <c r="B46" s="6">
        <f t="shared" si="2"/>
        <v>0</v>
      </c>
      <c r="C46" s="2"/>
      <c r="D46" s="37" t="s">
        <v>13</v>
      </c>
      <c r="E46" s="40">
        <f>B44</f>
        <v>0</v>
      </c>
      <c r="F46" s="2"/>
      <c r="G46" s="2"/>
      <c r="H46" s="2"/>
      <c r="I46" s="2"/>
      <c r="J46" s="2"/>
      <c r="K46" s="2"/>
      <c r="L46" s="2"/>
      <c r="M46" s="2"/>
    </row>
    <row r="47" spans="1:13" ht="15.75" thickBot="1" x14ac:dyDescent="0.3">
      <c r="A47" s="16">
        <f t="shared" si="2"/>
        <v>0</v>
      </c>
      <c r="B47" s="6">
        <f t="shared" si="2"/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Bot="1" x14ac:dyDescent="0.3">
      <c r="A48" s="16">
        <f t="shared" si="2"/>
        <v>0</v>
      </c>
      <c r="B48" s="6">
        <f t="shared" si="2"/>
        <v>0</v>
      </c>
      <c r="C48" s="2"/>
      <c r="D48" s="41" t="s">
        <v>14</v>
      </c>
      <c r="E48" s="42" t="e">
        <f>((E45/E46)^(1/(E44-1))-1)</f>
        <v>#DIV/0!</v>
      </c>
      <c r="F48" s="2"/>
      <c r="G48" s="2"/>
      <c r="H48" s="2"/>
      <c r="I48" s="2"/>
      <c r="J48" s="2"/>
      <c r="K48" s="2"/>
      <c r="L48" s="2"/>
      <c r="M48" s="2"/>
    </row>
    <row r="49" spans="1:13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.75" thickBot="1" x14ac:dyDescent="0.3">
      <c r="A50" s="2"/>
      <c r="B50" s="2"/>
      <c r="C50" s="2"/>
      <c r="D50" s="41" t="s">
        <v>15</v>
      </c>
      <c r="E50" s="43" t="e">
        <f>E45*(1+E48)</f>
        <v>#DIV/0!</v>
      </c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8.75" x14ac:dyDescent="0.3">
      <c r="A55" s="58" t="s">
        <v>23</v>
      </c>
      <c r="B55" s="59"/>
      <c r="C55" s="60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31"/>
      <c r="B56" s="31"/>
      <c r="C56" s="31"/>
      <c r="D56" s="31"/>
      <c r="E56" s="31"/>
      <c r="F56" s="31"/>
      <c r="G56" s="2"/>
      <c r="H56" s="2"/>
      <c r="I56" s="2"/>
      <c r="J56" s="2"/>
      <c r="K56" s="2"/>
      <c r="L56" s="2"/>
      <c r="M56" s="2"/>
    </row>
    <row r="57" spans="1:13" x14ac:dyDescent="0.25">
      <c r="A57" s="31"/>
      <c r="B57" s="31"/>
      <c r="C57" s="31"/>
      <c r="D57" s="31"/>
      <c r="E57" s="31"/>
      <c r="F57" s="31"/>
      <c r="G57" s="2"/>
      <c r="H57" s="2"/>
      <c r="I57" s="2"/>
      <c r="J57" s="2"/>
      <c r="K57" s="2"/>
      <c r="L57" s="2"/>
      <c r="M57" s="2"/>
    </row>
    <row r="58" spans="1:13" x14ac:dyDescent="0.25">
      <c r="A58" s="31"/>
      <c r="B58" s="31"/>
      <c r="C58" s="31"/>
      <c r="D58" s="31"/>
      <c r="E58" s="31"/>
      <c r="F58" s="31"/>
      <c r="G58" s="2"/>
      <c r="H58" s="2"/>
      <c r="I58" s="2"/>
      <c r="J58" s="2"/>
      <c r="K58" s="2"/>
      <c r="L58" s="2"/>
      <c r="M58" s="2"/>
    </row>
    <row r="59" spans="1:13" x14ac:dyDescent="0.25">
      <c r="A59" s="44"/>
      <c r="B59" s="44"/>
      <c r="C59" s="44"/>
      <c r="D59" s="44"/>
      <c r="E59" s="44"/>
      <c r="F59" s="44"/>
      <c r="G59" s="2"/>
      <c r="H59" s="2"/>
      <c r="I59" s="2"/>
      <c r="J59" s="2"/>
      <c r="K59" s="2"/>
      <c r="L59" s="2"/>
      <c r="M59" s="2"/>
    </row>
    <row r="60" spans="1:13" x14ac:dyDescent="0.25">
      <c r="A60" s="44"/>
      <c r="B60" s="44"/>
      <c r="C60" s="44"/>
      <c r="D60" s="44"/>
      <c r="E60" s="44"/>
      <c r="F60" s="44"/>
      <c r="G60" s="2"/>
      <c r="H60" s="2"/>
      <c r="I60" s="2"/>
      <c r="J60" s="2"/>
      <c r="K60" s="2"/>
      <c r="L60" s="2"/>
      <c r="M60" s="2"/>
    </row>
    <row r="61" spans="1:13" x14ac:dyDescent="0.25">
      <c r="A61" s="44"/>
      <c r="B61" s="44"/>
      <c r="C61" s="44"/>
      <c r="D61" s="44"/>
      <c r="E61" s="44"/>
      <c r="F61" s="44"/>
      <c r="G61" s="2"/>
      <c r="H61" s="2"/>
      <c r="I61" s="2"/>
      <c r="J61" s="2"/>
      <c r="K61" s="2"/>
      <c r="L61" s="2"/>
      <c r="M61" s="2"/>
    </row>
    <row r="62" spans="1:13" ht="15.75" thickBot="1" x14ac:dyDescent="0.3">
      <c r="A62" s="2"/>
      <c r="B62" s="2"/>
      <c r="C62" s="2"/>
      <c r="D62" s="61"/>
      <c r="E62" s="2"/>
      <c r="F62" s="2"/>
      <c r="G62" s="2"/>
      <c r="H62" s="2"/>
      <c r="I62" s="2"/>
      <c r="J62" s="2"/>
      <c r="K62" s="2"/>
      <c r="L62" s="2"/>
      <c r="M62" s="2"/>
    </row>
    <row r="63" spans="1:13" ht="15.75" thickBot="1" x14ac:dyDescent="0.3">
      <c r="A63" s="69" t="s">
        <v>21</v>
      </c>
      <c r="B63" s="70" t="s">
        <v>10</v>
      </c>
      <c r="C63" s="70" t="s">
        <v>25</v>
      </c>
      <c r="D63" s="62"/>
      <c r="E63" s="2"/>
      <c r="F63" s="2"/>
      <c r="G63" s="2"/>
      <c r="H63" s="2"/>
      <c r="I63" s="2"/>
      <c r="J63" s="2"/>
      <c r="K63" s="2"/>
      <c r="L63" s="2"/>
      <c r="M63" s="2"/>
    </row>
    <row r="64" spans="1:13" ht="15.75" thickBot="1" x14ac:dyDescent="0.3">
      <c r="A64" s="16">
        <f t="shared" ref="A64:B68" si="3">H6</f>
        <v>0</v>
      </c>
      <c r="B64" s="6">
        <f t="shared" si="3"/>
        <v>0</v>
      </c>
      <c r="C64" s="66" t="s">
        <v>9</v>
      </c>
      <c r="D64" s="63"/>
      <c r="E64" s="74" t="s">
        <v>26</v>
      </c>
      <c r="F64" s="64" t="e">
        <f>C69/(COUNTA(A64:A68)-1)</f>
        <v>#DIV/0!</v>
      </c>
      <c r="G64" s="2"/>
      <c r="H64" s="2"/>
      <c r="I64" s="2"/>
      <c r="J64" s="2"/>
      <c r="K64" s="2"/>
      <c r="L64" s="2"/>
      <c r="M64" s="2"/>
    </row>
    <row r="65" spans="1:13" ht="15.75" thickBot="1" x14ac:dyDescent="0.3">
      <c r="A65" s="16">
        <f t="shared" si="3"/>
        <v>0</v>
      </c>
      <c r="B65" s="6">
        <f t="shared" si="3"/>
        <v>0</v>
      </c>
      <c r="C65" s="67" t="e">
        <f>(B65-B64)/B64</f>
        <v>#DIV/0!</v>
      </c>
      <c r="D65" s="63"/>
      <c r="E65" s="75" t="s">
        <v>27</v>
      </c>
      <c r="F65" s="43" t="e">
        <f>B68*(1+F64)</f>
        <v>#DIV/0!</v>
      </c>
      <c r="G65" s="2"/>
      <c r="H65" s="2"/>
      <c r="I65" s="2"/>
      <c r="J65" s="2"/>
      <c r="K65" s="2"/>
      <c r="L65" s="2"/>
      <c r="M65" s="2"/>
    </row>
    <row r="66" spans="1:13" x14ac:dyDescent="0.25">
      <c r="A66" s="16">
        <f t="shared" si="3"/>
        <v>0</v>
      </c>
      <c r="B66" s="6">
        <f t="shared" si="3"/>
        <v>0</v>
      </c>
      <c r="C66" s="67" t="e">
        <f t="shared" ref="C66:C68" si="4">(B66-B65)/B65</f>
        <v>#DIV/0!</v>
      </c>
      <c r="D66" s="63"/>
      <c r="E66" s="71"/>
      <c r="F66" s="72"/>
      <c r="G66" s="2"/>
      <c r="H66" s="2"/>
      <c r="I66" s="2"/>
      <c r="J66" s="2"/>
      <c r="K66" s="2"/>
      <c r="L66" s="2"/>
      <c r="M66" s="2"/>
    </row>
    <row r="67" spans="1:13" x14ac:dyDescent="0.25">
      <c r="A67" s="16">
        <f t="shared" si="3"/>
        <v>0</v>
      </c>
      <c r="B67" s="6">
        <f t="shared" si="3"/>
        <v>0</v>
      </c>
      <c r="C67" s="67" t="e">
        <f t="shared" si="4"/>
        <v>#DIV/0!</v>
      </c>
      <c r="D67" s="63"/>
      <c r="E67" s="61"/>
      <c r="F67" s="61"/>
      <c r="G67" s="2"/>
      <c r="H67" s="2"/>
      <c r="I67" s="2"/>
      <c r="J67" s="2"/>
      <c r="K67" s="2"/>
      <c r="L67" s="2"/>
      <c r="M67" s="2"/>
    </row>
    <row r="68" spans="1:13" ht="15.75" thickBot="1" x14ac:dyDescent="0.3">
      <c r="A68" s="16">
        <f t="shared" si="3"/>
        <v>0</v>
      </c>
      <c r="B68" s="6">
        <f t="shared" si="3"/>
        <v>0</v>
      </c>
      <c r="C68" s="68" t="e">
        <f t="shared" si="4"/>
        <v>#DIV/0!</v>
      </c>
      <c r="D68" s="63"/>
      <c r="E68" s="71"/>
      <c r="F68" s="73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65" t="e">
        <f>SUM(C65:C68)</f>
        <v>#DIV/0!</v>
      </c>
      <c r="D69" s="61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F 1 4 1 7 D 0 D - 9 7 3 C - 4 E 4 9 - A 0 F 5 - 6 E 3 1 7 3 5 3 8 9 D 1 } "   T o u r I d = " 3 7 4 c a 5 5 6 - 3 9 c a - 4 5 f 6 - 8 3 f b - 6 0 6 3 2 3 9 e 8 5 a 9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T o u r > < / T o u r s > < / V i s u a l i z a t i o n > 
</file>

<file path=customXml/item2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c y 2 7 b S B b 9 F U F A l q H q / Q h s B o q S j j 2 w 4 y R 2 g u 7 s G I l x O C O L D T 0 S I 3 / T y 1 7 M a p a z m I U / a H 5 h T k k i a d O l i c g J S Q e Y R i O O I 8 l V v v f W u f e e e 4 r / / u e / D p 5 e X 0 1 7 X + L 5 I k l n h 3 0 a k H 4 v n o 3 T S T K 7 P O y v l p 8 e m / 7 T 8 O A Z v j 2 J l i f p b B S N P 8 c 9 f G i 2 e H K 9 m B z 2 P y + X v z 8 Z D L 5 + / R p 8 5 U E 6 v x w w Q u j g 1 9 O T c 7 z z K u r n b 0 6 + / + b H y W y x j G b j u B 8 e H C 8 2 n 8 w / d Z W M 5 + k i / b Q M J t E y C r 4 k i 1 U 0 T b 5 F S 2 w 9 u I x T P h m 4 / e O T v b 8 d 9 p 9 G k 6 t k 9 j x Z L O f J e H l 4 m s 7 j a b r A q + + j 6 S r u f R 4 f 9 j 9 F 0 4 V b 6 W W c v o 0 X 6 X T l f t K i 9 H 1 v u o R d T K A F I 9 p o Q y n T l v d 7 U 5 j r s b U B 0 c I q J T j B H 0 T h h R j v H 2 7 W x h b x E y m W + C W d X 0 X L Z T w Z T i b z e L E I t / s 5 G N x 7 5 W D 7 l l + S e D r B b t w v M L v s X S + S J 7 N k e t h f z l d x v z e o / 0 J 4 e v b 2 Y L D 5 s d / 9 K e H p z Z / X y T g t P j A o 7 W 9 w x 3 x e 6 9 l A G 2 l h P C k I 4 Z a o w n x K G a J g U E a Z s R 7 j s W 6 M V / j n r p 3 C 0 x e / F q b 4 j m t + h O 0 Y C 4 y i A v 9 p z p T K L E c J C x S x j B M i q I R N 6 U 9 g u w / D U b u 2 U 4 H S R D G p D A 6 n l M R s 4 4 4 S j V f c S 9 Y Y Z i i T P 4 H 1 R k f H R + 2 a j w Q u u p i U V i L U t M 5 Q j x I a 4 N / x L 4 x R H F 7 1 U x z c 4 1 G T 5 r u L g o D t w T r P 4 O u x P y G 9 X M X z e T x P 6 2 Y k R D C g 0 8 A z 5 h Y u I C F Z + E Q o S g 2 + V E h I 2 X 4 6 y U g v 3 5 6 1 G 9 o q k A o Z S W i G 4 G Z U Z M g A + y G u O U W e J 0 Q a w O 2 9 d O 7 N S C 1 Y L y z W K O W k i + H p 6 / N 2 7 W c C K Q y z 0 m r k J a Q n A O i 6 I H L I K o x i X E m A g 5 L e g u j h W b B 9 b D U B J 8 Z K p H b F B G F c 5 A Y k A d d G K K 6 F p F T T v b G 1 C I / G S s r d I T g 6 G z a J r n d K z K w i B 8 g R Z z l r J J c 0 q 4 y U D g j n H C 8 Q X a W m 7 N R 8 x 4 v o Y z y N 9 j / D r 5 E 9 l m n v b a X K v H K O e r N K Z m j H o k e M v E 1 r Z y o b K N Q J j G u K T L W J 6 D V W G B N Q j k I 2 q y I M Q P g e 2 n q b p 2 x f P e y q k 3 z 1 p t 0 G i h E 0 A W g + U W o R R i T 6 0 C 1 a w I S K U 0 U 0 k X J n / + m F 2 5 Z M G N 5 d p 5 S 4 f n v X Z E N Q O d x x q D 5 O o 7 o F G a g A o o i S H N 2 G B C x l i G 5 1 Y A k h F n i E T o 6 j 3 d g 3 z D f 7 6 S T A X 7 9 7 s T 8 Y / R i K g A i O G G e G K 0 t R u G 4 j 3 A I k r C V c K h Q Z v E K n 1 r j x w m y F U l A 3 a 7 r K Q T 1 K V p N o A g S f x P j j 9 N G I P x p a x + j U j 3 O m l e F M G r L B n M x T F n B u B R f G 1 Y M 7 X O W F 8 8 0 W e 5 O 4 l 0 d S Y y X M T h 4 t H J 2 2 y + x Q G w h Q O g j 5 d a H s O I i M U 6 Q c Z C M Q 3 y L 0 2 f 4 V Y J t 2 D D 2 L l Q 5 C s w a t f B D O o u t o X B v d V W B R q 3 M u K N k g U e Y t B S 8 C 3 a m R c B e h 0 t c y e q N + s 5 9 O 0 P 1 s 2 H K o o y Z X 1 G j w b c p a T X R h P M 2 E t I J S x S h S p K 8 C 9 J Y v G + M 5 y P j L 6 u a P e f y t Q T u G n s V K o d 6 s Q S u H + n k 0 A 9 a f r J I F v r x O l + l i D f v P a 0 I + O G g J 6 l 4 p b o S B F 2 0 G V e i / Q A Q q 9 K n o w N b H Y t / S B j v s u f 3 1 1 r u 7 + X u D 7 t u N + O c n r 1 s t c m B H i k Y V N S C X o E 0 U L w h V E o B J Q X M E w h U 5 V P r G S N 5 z 0 K I d w / t r l U 5 B s / a s f A q e R X 9 1 n e s I Q 8 J P 6 X y W u G / O V / O 6 h 0 A G w C d h u W Y G 5 M y t Q 0 C Z Q z e 2 7 W 6 N 9 g 0 T v B n A b b B X b K + H z X V y D p 6 N m m Q P / 3 e / 1 f Q Y J 4 A t S 5 B d F M X w k Z M c t q g M K F K O R q G q t f Q P z / b x W E f e e t U q a n E d M I A / 7 F e M G j d c L y p Y Q B b G 4 U S C M x f e 7 O 0 1 Y x H z n V h w N N z f g C + g R 5 i k i 9 6 7 W Y I v x e e + N w W v H P W j z 8 n n V Y T / a 0 Y 7 M 8 F 6 H I R + Q T v i P e 8 n U L A G Q l m C 5 M K M e 4 u P U f a 7 K d t S N 1 5 q f d 7 p y D R w D w x 8 A 1 Q e t / A C F i S A f Y J R B 8 N L m n n K H G 9 6 z p 3 a o A X D W 4 u U E n L D Y 4 3 K M f 5 D 2 A d U m k A i Y L d V 0 s A T W d O M C T 8 G J 2 t 5 j m s z P C 7 y B n m X l E P b Y p L / U w 6 3 h F P V 1 T m V 4 x 0 n M / o 9 q i 0 6 A 2 4 b M M l g 1 S x Y Z Z q 3 C 5 Y F a B + Q d C 0 U V W A c v P I V b 7 B v N 9 Q g G u 3 u t g B G D 6 r M / A A 2 a B m P a 7 u H 8 Q D 5 F J 4 p a Q L X 0 i w F b h T T g D U l t D c j l O + o E / + 0 r s 5 i g d Y g f V C h E 6 l d I b n F c m d A q T k i X C h / N + X N t W 1 Y L 7 y 1 S C n X N m u + y t D z 2 w r R v W Z 9 6 K x u R U k g e o W U S E v M X z g j H I O r b H A L W h q U E D F o C h D + P r r C i z / r X d 3 8 M e s k w B / Y t P F 9 P I / G 8 9 W 3 m t 5 B L u c W A K R B v g m X B / K J G d I G 2 G h H 1 j n N X o W 2 L N u R o 1 W P L 2 f R O E n d X 6 d R 7 2 Q a f Y k 7 c d r 7 F + 2 O 2 m F W 6 N f B 8 0 P f B N k j z b l O q z D e M l D c o s 5 0 / + x O w z 2 1 g h e Y M r M 2 a L + w W K M E S 6 3 b T w Q w k o V S A Y S Y 0 d D M F 6 C h D Q f t s h W G e Y u W h 2 e / o 1 e j C i T x U T q b r O Z R o z x B d P V 7 j J s V d W E D N I E g t J j f Z q B u o T u D o E p I A + W Z k 1 V B v 3 A v v r 2 g P t r u q M H 4 / i 9 V 5 f C 0 I G U 2 s b / 7 z X m v l x 2 S 7 7 E 4 H t 2 Z h f 0 U N G e A B 6 4 h H 8 8 4 f N j P S T + s 1 H K N D v v H d w v 2 C 4 s 1 s l 9 9 + 3 X U q P 0 q l y 3 n y S y a p r U 5 M B F g v M g g w N G o W j a F y Y a q d L J U U L 2 W o a R 0 I j Q f g + M N 7 u 2 G O o n t 8 + N 2 m V 4 m A y d G g L K f I s + 5 i x F 5 R W 4 g i 4 b d o I q G s h J F h Q c b v N j d v P n C f I l S Z D d r v c q R / W o V f 0 n d V D Z 2 V f k z X r s q l 2 i O n G p d W k j / O K J 6 6 y Q n / Q f + Q P Q q m R D U 5 y J v h K 8 3 1 j u J b / 7 R T V n + 6 q R B A K / s p u H l K l q M M T K M Z 8 u 4 L n O D Q S + 0 g M K 1 s F R x i a u D + U F i L s t a J 1 2 G C z X Z u 3 O 6 u 6 9 O 4 G j 4 s k n + 5 n 6 q Z T Q w q C M p d W G N K Z 4 o 4 I g F u H u A i x p r L W w F U W B r V g z L K 5 X A q V l b V o 7 6 i + g q W k 2 T + l w l E w H D V R D 4 C 0 O m 2 1 w B 9 J u Y s y q w l O 4 + j f R L f L y 4 V O y p k 2 h v + l J N D R 9 9 B D L V l m 1 C h Q z V g r I a d 3 C d i 7 K s A a 7 N C k i v O I 4 T R u G e x L 7 D O + v d d O S a Z w 2 m D D 8 Q Y d Y E b b e 2 U B S Y X N r t m E q L H A y 9 M s F F H m F 8 S d d b F 1 1 E T Z s v z J c o Q c 8 D I y q f o 1 + e X d Y N a + C O o 2 Q w 4 w b X I B 3 A 5 J k W r 2 B k A u G H g M g W z c C + k b 3 d U C e R / f x l y / c g R Y B W H 5 Q M k q z G V d K 8 m A Q R 4 H A b N A D F P b U d s O 2 N 7 O b N F + Z L l C K 7 W e t V B u x R C j l H U v t C C Y P u B j S j A R X J 1 3 c i b p c / R A g U k A B s Q b V F B 7 A n U 7 P d k W N 1 P 0 T z 6 D L 9 h j t n X W j t m 7 0 u W N l V 5 + k s n d 9 l H d a P 2 S g 9 z c L 7 b B A G F R S e A G I h 7 c R D Q C g G t h k E U Q x Q M N 5 i S A y W O T p i X z 9 t t t O J Z 8 7 P m u Q c K j v m Y h p d o x u 7 6 5 o K z 2 3 B H Q v m l P m 4 E I p H a O A c Z W U P r h U p g 0 t z D D l C e 5 8 8 4 i 9 7 t v v p x D c X J 2 3 r 9 j F j w u 1 C o B D u y E M A J f O q E X w Q h 5 Y M 8 y f X 3 Y L p 9 4 S 2 N z 1 k D m 3 Q g G G x R i l B N G z A y t H 9 B r d 4 N x e y l l H t J 0 G 4 y 6 F S I m E L V K C Y r x Q y E U d V o 2 y 1 F r f x k c n 3 1 2 e 6 f d 3 8 6 f b U G 8 6 X c X T Z T Z Z 4 0 / Z T I U D h A y k g t 8 E I c K 3 D z 5 A c 9 x w w + 9 N 4 B X C + w 5 L e c I d m f p k g z 7 q M W 1 i 1 y e D f t W L p K D R r 2 8 o n 4 S i Z R N P 6 X Q C u o a A 1 U x j K b O 4 e Z i k Y 7 A O G k H j O D + S b V b r b 7 X Y a 9 N P u I d V R 2 z 2 A Q p 1 p O e Z + 2 w u H t 0 C e K n B s w B W 9 U 0 j g j f o R x q B Q T b u g b 9 6 S o W + 1 U r R f V L j v V l f x f Z 8 3 c P p 4 g 9 K Q O V C B X J U U z S m Q B t 0 q p x A / o Y D 3 q l W 9 l m 3 B n P k S J R u e N v s A p f v m w z j K d T h O j a 0 d K j t 2 Z T v N w 3 m H A l g a S I + E h t h 9 3 + o j / 9 0 a 6 3 n C f I m S + R o d c 3 i M B 0 I W J m I W j S K e P I C R Z 1 b 5 u m v H e B L B 5 s K l 9 7 L S Q 4 u 8 T q n Y w b F 7 m F f p A Z j h f w C 6 u t B B O 1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f 8 0 2 4 c 1 - 8 5 c e - 4 0 8 8 - 8 b b 7 - 3 6 2 7 4 0 2 9 e b 7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 2 2 . 0 6 3 1 6 0 6 7 5 6 8 0 3 1 9 < / L a t i t u d e > < L o n g i t u d e > - 1 0 0 . 3 9 4 7 4 5 5 9 1 6 3 3 3 7 < / L o n g i t u d e > < R o t a t i o n > 0 < / R o t a t i o n > < P i v o t A n g l e > - 0 . 1 0 9 8 3 9 3 9 2 7 5 9 5 3 6 9 1 < / P i v o t A n g l e > < D i s t a n c e > 0 . 7 0 6 5 7 2 7 4 5 6 2 9 2 7 8 6 3 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 G u i d = " 0 6 5 f 2 9 2 b - e 5 7 7 - 4 c 6 1 - a c d d - 8 7 4 e 1 6 7 2 0 6 7 9 "   R e v = " 2 "   R e v G u i d = " 8 b 8 0 e 2 3 0 - d 0 b 5 - 4 9 4 f - b 3 1 4 - f 0 2 a b 6 b c 6 a 9 9 " 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 / & g t ; & l t ; / G e o C o l u m n & g t ; & l t ; / G e o C o l u m n s & g t ; & l t ; A d m i n D i s t r i c t 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986FDDD0-28EC-432A-BF15-CAC44B35682F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05066E8-E1AE-4214-BE08-BE4AC7E1EAD4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F1417D0D-973C-4E49-A0F5-6E31735389D1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</vt:lpstr>
    </vt:vector>
  </TitlesOfParts>
  <Manager>Jorge Romero</Manager>
  <Company>@jorgeromerolegacy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@jorgeromerolegacy</dc:creator>
  <cp:lastModifiedBy>Romero</cp:lastModifiedBy>
  <dcterms:created xsi:type="dcterms:W3CDTF">2021-02-01T20:22:22Z</dcterms:created>
  <dcterms:modified xsi:type="dcterms:W3CDTF">2022-03-09T00:25:44Z</dcterms:modified>
</cp:coreProperties>
</file>